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0.09 zk 耕地保护\生态补偿相关材料\生态补偿工作\2023年生态补偿\8、公示\2023年无锡市生态补偿专项资金审核汇总表\2023年无锡市生态补偿专项资金审核汇总表\2023年无锡市生态补偿专项资金审核汇总表\公示文件附件\"/>
    </mc:Choice>
  </mc:AlternateContent>
  <bookViews>
    <workbookView xWindow="0" yWindow="0" windowWidth="28800" windowHeight="12468" tabRatio="720"/>
  </bookViews>
  <sheets>
    <sheet name="全市" sheetId="1" r:id="rId1"/>
    <sheet name="锡山" sheetId="6" r:id="rId2"/>
    <sheet name="惠山" sheetId="2" r:id="rId3"/>
    <sheet name="滨湖" sheetId="15" r:id="rId4"/>
    <sheet name="新吴" sheetId="13" r:id="rId5"/>
  </sheets>
  <definedNames>
    <definedName name="_xlnm.Print_Titles" localSheetId="2">惠山!$1:$2</definedName>
    <definedName name="_xlnm.Print_Titles" localSheetId="1">锡山!$1:$2</definedName>
    <definedName name="_xlnm.Print_Titles" localSheetId="4">新吴!$1:$3</definedName>
  </definedNames>
  <calcPr calcId="152511" calcOnSave="0"/>
</workbook>
</file>

<file path=xl/calcChain.xml><?xml version="1.0" encoding="utf-8"?>
<calcChain xmlns="http://schemas.openxmlformats.org/spreadsheetml/2006/main">
  <c r="J33" i="13" l="1"/>
  <c r="I33" i="13"/>
  <c r="H33" i="13"/>
  <c r="G33" i="13"/>
  <c r="F33" i="13"/>
  <c r="E33" i="13"/>
  <c r="D33" i="13"/>
  <c r="J32" i="13"/>
  <c r="I32" i="13"/>
  <c r="H32" i="13"/>
  <c r="G32" i="13"/>
  <c r="F32" i="13"/>
  <c r="E32" i="13"/>
  <c r="D32" i="13"/>
  <c r="I28" i="13"/>
  <c r="H28" i="13"/>
  <c r="G28" i="13"/>
  <c r="F28" i="13"/>
  <c r="E28" i="13"/>
  <c r="D28" i="13"/>
  <c r="I26" i="13"/>
  <c r="H26" i="13"/>
  <c r="G26" i="13"/>
  <c r="G29" i="13" s="1"/>
  <c r="F26" i="13"/>
  <c r="E26" i="13"/>
  <c r="D26" i="13"/>
  <c r="J24" i="13"/>
  <c r="J29" i="13" s="1"/>
  <c r="I24" i="13"/>
  <c r="H24" i="13"/>
  <c r="G24" i="13"/>
  <c r="F24" i="13"/>
  <c r="F29" i="13" s="1"/>
  <c r="E24" i="13"/>
  <c r="D24" i="13"/>
  <c r="J13" i="13"/>
  <c r="I13" i="13"/>
  <c r="I29" i="13" s="1"/>
  <c r="H13" i="13"/>
  <c r="H29" i="13" s="1"/>
  <c r="G13" i="13"/>
  <c r="F13" i="13"/>
  <c r="E13" i="13"/>
  <c r="E29" i="13" s="1"/>
  <c r="D13" i="13"/>
  <c r="D29" i="13" s="1"/>
  <c r="I12" i="15"/>
  <c r="H12" i="15"/>
  <c r="G12" i="15"/>
  <c r="F12" i="15"/>
  <c r="E12" i="15"/>
  <c r="D12" i="15"/>
  <c r="I9" i="15"/>
  <c r="I13" i="15" s="1"/>
  <c r="H9" i="15"/>
  <c r="H13" i="15" s="1"/>
  <c r="G9" i="15"/>
  <c r="G13" i="15" s="1"/>
  <c r="F9" i="15"/>
  <c r="F13" i="15" s="1"/>
  <c r="E9" i="15"/>
  <c r="E13" i="15" s="1"/>
  <c r="D9" i="15"/>
  <c r="D13" i="15" s="1"/>
  <c r="I69" i="2"/>
  <c r="H69" i="2"/>
  <c r="G69" i="2"/>
  <c r="D69" i="2"/>
  <c r="I58" i="2"/>
  <c r="H58" i="2"/>
  <c r="G58" i="2"/>
  <c r="F58" i="2"/>
  <c r="E58" i="2"/>
  <c r="D58" i="2"/>
  <c r="I55" i="2"/>
  <c r="I59" i="2" s="1"/>
  <c r="H55" i="2"/>
  <c r="H59" i="2" s="1"/>
  <c r="G55" i="2"/>
  <c r="F55" i="2"/>
  <c r="E55" i="2"/>
  <c r="E59" i="2" s="1"/>
  <c r="D55" i="2"/>
  <c r="D59" i="2" s="1"/>
  <c r="I53" i="2"/>
  <c r="H53" i="2"/>
  <c r="G53" i="2"/>
  <c r="G59" i="2" s="1"/>
  <c r="F53" i="2"/>
  <c r="F59" i="2" s="1"/>
  <c r="E53" i="2"/>
  <c r="D53" i="2"/>
  <c r="I47" i="2"/>
  <c r="H47" i="2"/>
  <c r="G47" i="2"/>
  <c r="F47" i="2"/>
  <c r="E47" i="2"/>
  <c r="D47" i="2"/>
  <c r="J45" i="2"/>
  <c r="I45" i="2"/>
  <c r="H45" i="2"/>
  <c r="G45" i="2"/>
  <c r="F45" i="2"/>
  <c r="E45" i="2"/>
  <c r="D45" i="2"/>
  <c r="I42" i="2"/>
  <c r="F42" i="2"/>
  <c r="E42" i="2"/>
  <c r="D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G42" i="2" s="1"/>
  <c r="H29" i="2"/>
  <c r="H42" i="2" s="1"/>
  <c r="G29" i="2"/>
  <c r="J28" i="2"/>
  <c r="J48" i="2" s="1"/>
  <c r="I28" i="2"/>
  <c r="H28" i="2"/>
  <c r="G28" i="2"/>
  <c r="F28" i="2"/>
  <c r="F48" i="2" s="1"/>
  <c r="E28" i="2"/>
  <c r="D28" i="2"/>
  <c r="J18" i="2"/>
  <c r="I18" i="2"/>
  <c r="I48" i="2" s="1"/>
  <c r="H18" i="2"/>
  <c r="G18" i="2"/>
  <c r="F18" i="2"/>
  <c r="E18" i="2"/>
  <c r="E48" i="2" s="1"/>
  <c r="D18" i="2"/>
  <c r="J6" i="2"/>
  <c r="I6" i="2"/>
  <c r="H6" i="2"/>
  <c r="H48" i="2" s="1"/>
  <c r="G6" i="2"/>
  <c r="G48" i="2" s="1"/>
  <c r="F6" i="2"/>
  <c r="E6" i="2"/>
  <c r="D6" i="2"/>
  <c r="D48" i="2" s="1"/>
  <c r="H104" i="6"/>
  <c r="K103" i="6"/>
  <c r="J103" i="6"/>
  <c r="I103" i="6"/>
  <c r="H103" i="6"/>
  <c r="E103" i="6"/>
  <c r="K96" i="6"/>
  <c r="J96" i="6"/>
  <c r="I96" i="6"/>
  <c r="H96" i="6"/>
  <c r="E96" i="6"/>
  <c r="K83" i="6"/>
  <c r="K104" i="6" s="1"/>
  <c r="J83" i="6"/>
  <c r="J104" i="6" s="1"/>
  <c r="I83" i="6"/>
  <c r="I104" i="6" s="1"/>
  <c r="H83" i="6"/>
  <c r="E83" i="6"/>
  <c r="E104" i="6" s="1"/>
  <c r="F75" i="6"/>
  <c r="E75" i="6"/>
  <c r="J74" i="6"/>
  <c r="I74" i="6"/>
  <c r="H74" i="6" s="1"/>
  <c r="J73" i="6"/>
  <c r="I73" i="6"/>
  <c r="H73" i="6" s="1"/>
  <c r="J72" i="6"/>
  <c r="I72" i="6"/>
  <c r="H72" i="6"/>
  <c r="J71" i="6"/>
  <c r="J75" i="6" s="1"/>
  <c r="I71" i="6"/>
  <c r="H71" i="6" s="1"/>
  <c r="K70" i="6"/>
  <c r="F70" i="6"/>
  <c r="E70" i="6"/>
  <c r="J69" i="6"/>
  <c r="I69" i="6"/>
  <c r="H69" i="6"/>
  <c r="J68" i="6"/>
  <c r="I68" i="6"/>
  <c r="H68" i="6" s="1"/>
  <c r="J67" i="6"/>
  <c r="I67" i="6"/>
  <c r="H67" i="6" s="1"/>
  <c r="J66" i="6"/>
  <c r="I66" i="6"/>
  <c r="H66" i="6" s="1"/>
  <c r="J65" i="6"/>
  <c r="I65" i="6"/>
  <c r="H65" i="6"/>
  <c r="J64" i="6"/>
  <c r="J70" i="6" s="1"/>
  <c r="I64" i="6"/>
  <c r="H64" i="6" s="1"/>
  <c r="K63" i="6"/>
  <c r="J63" i="6"/>
  <c r="I63" i="6"/>
  <c r="H63" i="6"/>
  <c r="F63" i="6"/>
  <c r="E63" i="6"/>
  <c r="K60" i="6"/>
  <c r="F60" i="6"/>
  <c r="E60" i="6"/>
  <c r="J59" i="6"/>
  <c r="I59" i="6"/>
  <c r="H59" i="6" s="1"/>
  <c r="J58" i="6"/>
  <c r="I58" i="6"/>
  <c r="I60" i="6" s="1"/>
  <c r="J57" i="6"/>
  <c r="I57" i="6"/>
  <c r="H57" i="6"/>
  <c r="J56" i="6"/>
  <c r="I56" i="6"/>
  <c r="H56" i="6" s="1"/>
  <c r="J55" i="6"/>
  <c r="J60" i="6" s="1"/>
  <c r="I55" i="6"/>
  <c r="H55" i="6" s="1"/>
  <c r="K54" i="6"/>
  <c r="F54" i="6"/>
  <c r="E54" i="6"/>
  <c r="J53" i="6"/>
  <c r="I53" i="6"/>
  <c r="H53" i="6" s="1"/>
  <c r="J52" i="6"/>
  <c r="I52" i="6"/>
  <c r="H52" i="6" s="1"/>
  <c r="J51" i="6"/>
  <c r="I51" i="6"/>
  <c r="H51" i="6" s="1"/>
  <c r="J50" i="6"/>
  <c r="I50" i="6"/>
  <c r="H50" i="6"/>
  <c r="J49" i="6"/>
  <c r="I49" i="6"/>
  <c r="H49" i="6" s="1"/>
  <c r="J48" i="6"/>
  <c r="I48" i="6"/>
  <c r="H48" i="6" s="1"/>
  <c r="J47" i="6"/>
  <c r="I47" i="6"/>
  <c r="H47" i="6" s="1"/>
  <c r="J46" i="6"/>
  <c r="I46" i="6"/>
  <c r="H46" i="6"/>
  <c r="J45" i="6"/>
  <c r="I45" i="6"/>
  <c r="H45" i="6" s="1"/>
  <c r="J44" i="6"/>
  <c r="J54" i="6" s="1"/>
  <c r="I44" i="6"/>
  <c r="I54" i="6" s="1"/>
  <c r="K43" i="6"/>
  <c r="F43" i="6"/>
  <c r="E43" i="6"/>
  <c r="J42" i="6"/>
  <c r="I42" i="6"/>
  <c r="H42" i="6" s="1"/>
  <c r="J41" i="6"/>
  <c r="I41" i="6"/>
  <c r="H41" i="6" s="1"/>
  <c r="J40" i="6"/>
  <c r="I40" i="6"/>
  <c r="H40" i="6" s="1"/>
  <c r="J39" i="6"/>
  <c r="I39" i="6"/>
  <c r="H39" i="6"/>
  <c r="J38" i="6"/>
  <c r="I38" i="6"/>
  <c r="H38" i="6" s="1"/>
  <c r="J37" i="6"/>
  <c r="I37" i="6"/>
  <c r="H37" i="6" s="1"/>
  <c r="J36" i="6"/>
  <c r="I36" i="6"/>
  <c r="H36" i="6" s="1"/>
  <c r="J35" i="6"/>
  <c r="I35" i="6"/>
  <c r="H35" i="6"/>
  <c r="J34" i="6"/>
  <c r="I34" i="6"/>
  <c r="H34" i="6" s="1"/>
  <c r="J33" i="6"/>
  <c r="I33" i="6"/>
  <c r="H33" i="6" s="1"/>
  <c r="J32" i="6"/>
  <c r="I32" i="6"/>
  <c r="H32" i="6" s="1"/>
  <c r="J31" i="6"/>
  <c r="I31" i="6"/>
  <c r="H31" i="6"/>
  <c r="J30" i="6"/>
  <c r="I30" i="6"/>
  <c r="H30" i="6" s="1"/>
  <c r="J29" i="6"/>
  <c r="J43" i="6" s="1"/>
  <c r="I29" i="6"/>
  <c r="H29" i="6" s="1"/>
  <c r="J28" i="6"/>
  <c r="I28" i="6"/>
  <c r="I43" i="6" s="1"/>
  <c r="K27" i="6"/>
  <c r="F27" i="6"/>
  <c r="E27" i="6"/>
  <c r="J26" i="6"/>
  <c r="I26" i="6"/>
  <c r="H26" i="6" s="1"/>
  <c r="J25" i="6"/>
  <c r="I25" i="6"/>
  <c r="H25" i="6" s="1"/>
  <c r="J24" i="6"/>
  <c r="I24" i="6"/>
  <c r="H24" i="6"/>
  <c r="J23" i="6"/>
  <c r="I23" i="6"/>
  <c r="H23" i="6" s="1"/>
  <c r="J22" i="6"/>
  <c r="I22" i="6"/>
  <c r="H22" i="6" s="1"/>
  <c r="J21" i="6"/>
  <c r="I21" i="6"/>
  <c r="H21" i="6" s="1"/>
  <c r="J20" i="6"/>
  <c r="I20" i="6"/>
  <c r="H20" i="6"/>
  <c r="J19" i="6"/>
  <c r="I19" i="6"/>
  <c r="H19" i="6" s="1"/>
  <c r="J18" i="6"/>
  <c r="I18" i="6"/>
  <c r="H18" i="6" s="1"/>
  <c r="J17" i="6"/>
  <c r="I17" i="6"/>
  <c r="I27" i="6" s="1"/>
  <c r="J16" i="6"/>
  <c r="I16" i="6"/>
  <c r="H16" i="6"/>
  <c r="J15" i="6"/>
  <c r="I15" i="6"/>
  <c r="H15" i="6" s="1"/>
  <c r="J14" i="6"/>
  <c r="J27" i="6" s="1"/>
  <c r="I14" i="6"/>
  <c r="H14" i="6" s="1"/>
  <c r="K13" i="6"/>
  <c r="K76" i="6" s="1"/>
  <c r="F13" i="6"/>
  <c r="F76" i="6" s="1"/>
  <c r="E13" i="6"/>
  <c r="E76" i="6" s="1"/>
  <c r="J12" i="6"/>
  <c r="I12" i="6"/>
  <c r="H12" i="6" s="1"/>
  <c r="J11" i="6"/>
  <c r="I11" i="6"/>
  <c r="H11" i="6" s="1"/>
  <c r="J10" i="6"/>
  <c r="I10" i="6"/>
  <c r="H10" i="6" s="1"/>
  <c r="J9" i="6"/>
  <c r="I9" i="6"/>
  <c r="H9" i="6"/>
  <c r="J8" i="6"/>
  <c r="I8" i="6"/>
  <c r="H8" i="6" s="1"/>
  <c r="J7" i="6"/>
  <c r="J13" i="6" s="1"/>
  <c r="J76" i="6" s="1"/>
  <c r="I7" i="6"/>
  <c r="H7" i="6" s="1"/>
  <c r="J6" i="6"/>
  <c r="I6" i="6"/>
  <c r="I13" i="6" s="1"/>
  <c r="J5" i="6"/>
  <c r="I5" i="6"/>
  <c r="H5" i="6"/>
  <c r="G16" i="1"/>
  <c r="F16" i="1"/>
  <c r="E16" i="1"/>
  <c r="D16" i="1"/>
  <c r="G13" i="1"/>
  <c r="F13" i="1"/>
  <c r="E13" i="1"/>
  <c r="D13" i="1"/>
  <c r="G11" i="1"/>
  <c r="F11" i="1"/>
  <c r="E11" i="1"/>
  <c r="D11" i="1"/>
  <c r="G7" i="1"/>
  <c r="G17" i="1" s="1"/>
  <c r="F7" i="1"/>
  <c r="F17" i="1" s="1"/>
  <c r="E7" i="1"/>
  <c r="E17" i="1" s="1"/>
  <c r="D7" i="1"/>
  <c r="D17" i="1" s="1"/>
  <c r="H70" i="6" l="1"/>
  <c r="I76" i="6"/>
  <c r="H13" i="6"/>
  <c r="H75" i="6"/>
  <c r="H44" i="6"/>
  <c r="H54" i="6" s="1"/>
  <c r="I70" i="6"/>
  <c r="I75" i="6"/>
  <c r="H6" i="6"/>
  <c r="H17" i="6"/>
  <c r="H27" i="6" s="1"/>
  <c r="H28" i="6"/>
  <c r="H43" i="6" s="1"/>
  <c r="H58" i="6"/>
  <c r="H60" i="6" s="1"/>
  <c r="H76" i="6" l="1"/>
</calcChain>
</file>

<file path=xl/sharedStrings.xml><?xml version="1.0" encoding="utf-8"?>
<sst xmlns="http://schemas.openxmlformats.org/spreadsheetml/2006/main" count="562" uniqueCount="281">
  <si>
    <t xml:space="preserve">   2023年无锡市生态补偿 (水稻、蔬菜、水蜜桃）专项资金审核汇总表</t>
  </si>
  <si>
    <t>序号</t>
  </si>
  <si>
    <t>财政补偿资金（万元）</t>
  </si>
  <si>
    <t>备  注</t>
  </si>
  <si>
    <t>合计</t>
  </si>
  <si>
    <t>市级财政</t>
  </si>
  <si>
    <t>区级财政</t>
  </si>
  <si>
    <t>水稻田</t>
  </si>
  <si>
    <t>市属蔬菜基地</t>
  </si>
  <si>
    <r>
      <rPr>
        <b/>
        <sz val="11"/>
        <color rgb="FF000000"/>
        <rFont val="黑体"/>
        <family val="3"/>
        <charset val="134"/>
      </rPr>
      <t>序号</t>
    </r>
  </si>
  <si>
    <t>镇</t>
  </si>
  <si>
    <r>
      <rPr>
        <b/>
        <sz val="11"/>
        <color rgb="FF000000"/>
        <rFont val="黑体"/>
        <family val="3"/>
        <charset val="134"/>
      </rPr>
      <t>申报单位</t>
    </r>
  </si>
  <si>
    <r>
      <rPr>
        <b/>
        <sz val="11"/>
        <color rgb="FF000000"/>
        <rFont val="黑体"/>
        <family val="3"/>
        <charset val="134"/>
      </rPr>
      <t>申报面积（亩）</t>
    </r>
  </si>
  <si>
    <r>
      <rPr>
        <b/>
        <sz val="11"/>
        <color rgb="FF000000"/>
        <rFont val="黑体"/>
        <family val="3"/>
        <charset val="134"/>
      </rPr>
      <t>涉及行政村（个）</t>
    </r>
  </si>
  <si>
    <r>
      <rPr>
        <b/>
        <sz val="11"/>
        <color rgb="FF000000"/>
        <rFont val="黑体"/>
        <family val="3"/>
        <charset val="134"/>
      </rPr>
      <t>涉及农户（户）</t>
    </r>
  </si>
  <si>
    <r>
      <rPr>
        <b/>
        <sz val="11"/>
        <color rgb="FF000000"/>
        <rFont val="黑体"/>
        <family val="3"/>
        <charset val="134"/>
      </rPr>
      <t>财政补偿资金（万元）</t>
    </r>
  </si>
  <si>
    <r>
      <rPr>
        <b/>
        <sz val="11"/>
        <color rgb="FF000000"/>
        <rFont val="黑体"/>
        <family val="3"/>
        <charset val="134"/>
      </rPr>
      <t>其中永久基本农田面积（亩）</t>
    </r>
  </si>
  <si>
    <r>
      <rPr>
        <b/>
        <sz val="11"/>
        <color rgb="FF000000"/>
        <rFont val="方正仿宋_GBK"/>
        <family val="4"/>
        <charset val="134"/>
      </rPr>
      <t>备注</t>
    </r>
  </si>
  <si>
    <r>
      <rPr>
        <b/>
        <sz val="11"/>
        <color rgb="FF000000"/>
        <rFont val="黑体"/>
        <family val="3"/>
        <charset val="134"/>
      </rPr>
      <t>合计</t>
    </r>
  </si>
  <si>
    <r>
      <rPr>
        <b/>
        <sz val="11"/>
        <color rgb="FF000000"/>
        <rFont val="黑体"/>
        <family val="3"/>
        <charset val="134"/>
      </rPr>
      <t>市级财政</t>
    </r>
  </si>
  <si>
    <r>
      <rPr>
        <b/>
        <sz val="11"/>
        <color rgb="FF000000"/>
        <rFont val="黑体"/>
        <family val="3"/>
        <charset val="134"/>
      </rPr>
      <t>区级财政</t>
    </r>
  </si>
  <si>
    <t>羊尖镇</t>
  </si>
  <si>
    <t>羊尖村</t>
  </si>
  <si>
    <t>因土地征用减少67.68亩</t>
  </si>
  <si>
    <t>南村村</t>
  </si>
  <si>
    <t>宛山村</t>
  </si>
  <si>
    <t>减少68.61亩，土地开发征用</t>
  </si>
  <si>
    <t>廊下村</t>
  </si>
  <si>
    <t>减少的83.96亩已被开发区征收</t>
  </si>
  <si>
    <t>南丰村</t>
  </si>
  <si>
    <t>比2022年度增加44.02亩为复垦增加</t>
  </si>
  <si>
    <t>严家桥村</t>
  </si>
  <si>
    <t>增加26.09亩由市属蔬菜基地及复耕地块改种水稻而来</t>
  </si>
  <si>
    <t>丽安村</t>
  </si>
  <si>
    <t>因产业结构调整与上年度增加61.61亩种植水稻</t>
  </si>
  <si>
    <t>龙凤巷村</t>
  </si>
  <si>
    <t>增加182.25亩苗木，葡萄田改种水稻</t>
  </si>
  <si>
    <r>
      <rPr>
        <b/>
        <sz val="11"/>
        <color rgb="FF000000"/>
        <rFont val="宋体"/>
        <family val="3"/>
        <charset val="134"/>
      </rPr>
      <t>羊尖镇小计</t>
    </r>
  </si>
  <si>
    <t>锡北镇</t>
  </si>
  <si>
    <t>东房桥村</t>
  </si>
  <si>
    <t>泾西村</t>
  </si>
  <si>
    <t>联新村</t>
  </si>
  <si>
    <t>八士村</t>
  </si>
  <si>
    <t>春风村</t>
  </si>
  <si>
    <t>斗山村</t>
  </si>
  <si>
    <t>光明村</t>
  </si>
  <si>
    <t>劲丰村</t>
  </si>
  <si>
    <t>泾新村</t>
  </si>
  <si>
    <t>新坝村</t>
  </si>
  <si>
    <t>新明村</t>
  </si>
  <si>
    <t>寨门村</t>
  </si>
  <si>
    <t>周家阁村</t>
  </si>
  <si>
    <r>
      <rPr>
        <b/>
        <sz val="11"/>
        <color rgb="FF000000"/>
        <rFont val="宋体"/>
        <family val="3"/>
        <charset val="134"/>
      </rPr>
      <t>锡北镇小计</t>
    </r>
  </si>
  <si>
    <t>东港镇</t>
  </si>
  <si>
    <t>陈市村</t>
  </si>
  <si>
    <t>东湖村</t>
  </si>
  <si>
    <t>东南村</t>
  </si>
  <si>
    <t>东青河村</t>
  </si>
  <si>
    <t>东升村</t>
  </si>
  <si>
    <t>港东村</t>
  </si>
  <si>
    <t>港南村</t>
  </si>
  <si>
    <t>湖塘桥村</t>
  </si>
  <si>
    <t>华东村</t>
  </si>
  <si>
    <t>黄土塘村</t>
  </si>
  <si>
    <t>勤新村</t>
  </si>
  <si>
    <t>山联村</t>
  </si>
  <si>
    <t>新巷村</t>
  </si>
  <si>
    <t>亚光村</t>
  </si>
  <si>
    <t>张缪舍村</t>
  </si>
  <si>
    <t>东港镇小计</t>
  </si>
  <si>
    <t>鹅湖镇</t>
  </si>
  <si>
    <t>彩桥村</t>
  </si>
  <si>
    <t>鹅湖村</t>
  </si>
  <si>
    <t>甘露社区</t>
  </si>
  <si>
    <t>青荡村</t>
  </si>
  <si>
    <t>群联村</t>
  </si>
  <si>
    <t>三新村</t>
  </si>
  <si>
    <t>松芝村</t>
  </si>
  <si>
    <t>圩厍村</t>
  </si>
  <si>
    <t>新桥村</t>
  </si>
  <si>
    <t>圆通村</t>
  </si>
  <si>
    <r>
      <rPr>
        <b/>
        <sz val="11"/>
        <color rgb="FF000000"/>
        <rFont val="宋体"/>
        <family val="3"/>
        <charset val="134"/>
      </rPr>
      <t>鹅湖镇小计</t>
    </r>
  </si>
  <si>
    <t>安镇街道</t>
  </si>
  <si>
    <t>团结村</t>
  </si>
  <si>
    <t>减少</t>
  </si>
  <si>
    <t>胶山村</t>
  </si>
  <si>
    <t>增加</t>
  </si>
  <si>
    <t>春光村</t>
  </si>
  <si>
    <t>安南村</t>
  </si>
  <si>
    <t>无变化</t>
  </si>
  <si>
    <t>山河村</t>
  </si>
  <si>
    <t>新增</t>
  </si>
  <si>
    <r>
      <rPr>
        <b/>
        <sz val="11"/>
        <color rgb="FF000000"/>
        <rFont val="宋体"/>
        <family val="3"/>
        <charset val="134"/>
      </rPr>
      <t>安镇街道小计</t>
    </r>
  </si>
  <si>
    <t>云林街道</t>
  </si>
  <si>
    <t>云昌社区</t>
  </si>
  <si>
    <t>双桥村</t>
  </si>
  <si>
    <r>
      <rPr>
        <b/>
        <sz val="11"/>
        <color rgb="FF000000"/>
        <rFont val="宋体"/>
        <family val="3"/>
        <charset val="134"/>
      </rPr>
      <t>云林街道小计</t>
    </r>
  </si>
  <si>
    <t>厚桥街道</t>
  </si>
  <si>
    <t>嵩山村</t>
  </si>
  <si>
    <t>中东村</t>
  </si>
  <si>
    <t>谢埭荡村</t>
  </si>
  <si>
    <t>南桥头村股份经济合作社</t>
  </si>
  <si>
    <t>新厚桥村</t>
  </si>
  <si>
    <t>新联村</t>
  </si>
  <si>
    <r>
      <rPr>
        <b/>
        <sz val="11"/>
        <color rgb="FF000000"/>
        <rFont val="宋体"/>
        <family val="3"/>
        <charset val="134"/>
      </rPr>
      <t>厚桥街道小计</t>
    </r>
  </si>
  <si>
    <t>东北塘</t>
  </si>
  <si>
    <t>农坝村</t>
  </si>
  <si>
    <t>大马巷村</t>
  </si>
  <si>
    <t>严埭社区</t>
  </si>
  <si>
    <t>锦阳村</t>
  </si>
  <si>
    <r>
      <rPr>
        <b/>
        <sz val="11"/>
        <color rgb="FF000000"/>
        <rFont val="宋体"/>
        <family val="3"/>
        <charset val="134"/>
      </rPr>
      <t>东北塘小计</t>
    </r>
  </si>
  <si>
    <t>水稻田合计</t>
  </si>
  <si>
    <r>
      <rPr>
        <sz val="11"/>
        <color rgb="FF000000"/>
        <rFont val="宋体"/>
        <family val="3"/>
        <charset val="134"/>
      </rPr>
      <t>港南村</t>
    </r>
  </si>
  <si>
    <r>
      <rPr>
        <b/>
        <sz val="11"/>
        <color rgb="FF000000"/>
        <rFont val="宋体"/>
        <family val="3"/>
        <charset val="134"/>
      </rPr>
      <t>东港镇小计</t>
    </r>
  </si>
  <si>
    <t>东北塘街道</t>
  </si>
  <si>
    <r>
      <rPr>
        <sz val="11"/>
        <color rgb="FF000000"/>
        <rFont val="宋体"/>
        <family val="3"/>
        <charset val="134"/>
      </rPr>
      <t>大马巷村</t>
    </r>
  </si>
  <si>
    <r>
      <rPr>
        <b/>
        <sz val="11"/>
        <color rgb="FF000000"/>
        <rFont val="宋体"/>
        <family val="3"/>
        <charset val="134"/>
      </rPr>
      <t>东北塘街道小计</t>
    </r>
  </si>
  <si>
    <r>
      <rPr>
        <sz val="11"/>
        <color rgb="FF000000"/>
        <rFont val="宋体"/>
        <family val="3"/>
        <charset val="134"/>
      </rPr>
      <t>谢埭荡村</t>
    </r>
  </si>
  <si>
    <t>因改种水稻田，减少20.71 亩</t>
  </si>
  <si>
    <t>申报单位</t>
  </si>
  <si>
    <t>申报类型</t>
  </si>
  <si>
    <t>申报面积（亩）</t>
  </si>
  <si>
    <t>涉及行政村（个）</t>
  </si>
  <si>
    <t>涉及农户（户）</t>
  </si>
  <si>
    <t>其中永久基本农田面积（亩）</t>
  </si>
  <si>
    <r>
      <rPr>
        <sz val="11"/>
        <color indexed="8"/>
        <rFont val="宋体"/>
        <family val="3"/>
        <charset val="134"/>
      </rPr>
      <t>长安社区</t>
    </r>
  </si>
  <si>
    <r>
      <rPr>
        <sz val="11"/>
        <color indexed="8"/>
        <rFont val="宋体"/>
        <family val="3"/>
        <charset val="134"/>
      </rPr>
      <t>水稻田</t>
    </r>
  </si>
  <si>
    <r>
      <rPr>
        <sz val="11"/>
        <color indexed="8"/>
        <rFont val="宋体"/>
        <family val="3"/>
        <charset val="134"/>
      </rPr>
      <t>长乐社区</t>
    </r>
  </si>
  <si>
    <r>
      <rPr>
        <b/>
        <sz val="11"/>
        <color indexed="8"/>
        <rFont val="宋体"/>
        <family val="3"/>
        <charset val="134"/>
      </rPr>
      <t>长安街道小计</t>
    </r>
  </si>
  <si>
    <t>北七房村</t>
  </si>
  <si>
    <t>北幢村</t>
  </si>
  <si>
    <t>邓巷村</t>
  </si>
  <si>
    <t>黄石街村</t>
  </si>
  <si>
    <t>蒋巷村</t>
  </si>
  <si>
    <t>铁路桥</t>
  </si>
  <si>
    <t>万里村</t>
  </si>
  <si>
    <t>新印桥村</t>
  </si>
  <si>
    <t>杨家圩村</t>
  </si>
  <si>
    <t>友联村</t>
  </si>
  <si>
    <t>张皋庄村</t>
  </si>
  <si>
    <r>
      <rPr>
        <b/>
        <sz val="11"/>
        <color indexed="8"/>
        <rFont val="宋体"/>
        <family val="3"/>
        <charset val="134"/>
      </rPr>
      <t>前洲街道小计</t>
    </r>
  </si>
  <si>
    <t>黄泥坝村</t>
  </si>
  <si>
    <t>礼社村</t>
  </si>
  <si>
    <t>曙光村</t>
  </si>
  <si>
    <t>玉西社区</t>
  </si>
  <si>
    <t>蓉东村</t>
  </si>
  <si>
    <t>蓉湖村</t>
  </si>
  <si>
    <t>南联村</t>
  </si>
  <si>
    <t>芙蓉村</t>
  </si>
  <si>
    <t>玉蓉村</t>
  </si>
  <si>
    <r>
      <rPr>
        <b/>
        <sz val="11"/>
        <color indexed="8"/>
        <rFont val="宋体"/>
        <family val="3"/>
        <charset val="134"/>
      </rPr>
      <t>玉祁街道小计</t>
    </r>
  </si>
  <si>
    <t>石塘湾社区</t>
  </si>
  <si>
    <t>秦巷村</t>
  </si>
  <si>
    <t>正明村</t>
  </si>
  <si>
    <t>花苑村</t>
  </si>
  <si>
    <t>华圻村</t>
  </si>
  <si>
    <t>梅泾村</t>
  </si>
  <si>
    <t>万马村</t>
  </si>
  <si>
    <t>绿化村</t>
  </si>
  <si>
    <t>新开河村</t>
  </si>
  <si>
    <t>张镇桥村</t>
  </si>
  <si>
    <t>福山村</t>
  </si>
  <si>
    <t>杨西园村</t>
  </si>
  <si>
    <t>保健村</t>
  </si>
  <si>
    <r>
      <rPr>
        <b/>
        <sz val="11"/>
        <color indexed="8"/>
        <rFont val="宋体"/>
        <family val="3"/>
        <charset val="134"/>
      </rPr>
      <t>洛社镇小计</t>
    </r>
  </si>
  <si>
    <t>稍塘社区</t>
  </si>
  <si>
    <t>西漳社区</t>
  </si>
  <si>
    <r>
      <rPr>
        <b/>
        <sz val="11"/>
        <color indexed="8"/>
        <rFont val="宋体"/>
        <family val="3"/>
        <charset val="134"/>
      </rPr>
      <t>钱桥街道小计</t>
    </r>
  </si>
  <si>
    <r>
      <rPr>
        <sz val="11"/>
        <color indexed="8"/>
        <rFont val="宋体"/>
        <family val="3"/>
        <charset val="134"/>
      </rPr>
      <t>住基村</t>
    </r>
  </si>
  <si>
    <r>
      <rPr>
        <b/>
        <sz val="11"/>
        <color indexed="8"/>
        <rFont val="宋体"/>
        <family val="3"/>
        <charset val="134"/>
      </rPr>
      <t>阳山镇小计</t>
    </r>
  </si>
  <si>
    <r>
      <rPr>
        <b/>
        <sz val="11"/>
        <color indexed="8"/>
        <rFont val="宋体"/>
        <family val="3"/>
        <charset val="134"/>
      </rPr>
      <t>水稻田合计</t>
    </r>
  </si>
  <si>
    <r>
      <rPr>
        <sz val="11"/>
        <rFont val="宋体"/>
        <family val="3"/>
        <charset val="134"/>
      </rPr>
      <t>市属蔬菜基地</t>
    </r>
  </si>
  <si>
    <t>五秦村</t>
  </si>
  <si>
    <r>
      <rPr>
        <b/>
        <sz val="11"/>
        <rFont val="宋体"/>
        <family val="3"/>
        <charset val="134"/>
      </rPr>
      <t>洛社镇小计</t>
    </r>
  </si>
  <si>
    <r>
      <rPr>
        <sz val="11"/>
        <rFont val="宋体"/>
        <family val="3"/>
        <charset val="134"/>
      </rPr>
      <t>礼社村</t>
    </r>
  </si>
  <si>
    <r>
      <rPr>
        <b/>
        <sz val="11"/>
        <rFont val="宋体"/>
        <family val="3"/>
        <charset val="134"/>
      </rPr>
      <t>玉祁街道小计</t>
    </r>
  </si>
  <si>
    <r>
      <rPr>
        <sz val="11"/>
        <rFont val="宋体"/>
        <family val="3"/>
        <charset val="134"/>
      </rPr>
      <t>杨家圩</t>
    </r>
  </si>
  <si>
    <r>
      <rPr>
        <sz val="11"/>
        <rFont val="宋体"/>
        <family val="3"/>
        <charset val="134"/>
      </rPr>
      <t>西塘</t>
    </r>
  </si>
  <si>
    <r>
      <rPr>
        <b/>
        <sz val="11"/>
        <rFont val="宋体"/>
        <family val="3"/>
        <charset val="134"/>
      </rPr>
      <t>前洲街道小计</t>
    </r>
  </si>
  <si>
    <r>
      <rPr>
        <b/>
        <sz val="11"/>
        <rFont val="宋体"/>
        <family val="3"/>
        <charset val="134"/>
      </rPr>
      <t>市属蔬菜基地合计</t>
    </r>
  </si>
  <si>
    <t>安阳山村</t>
  </si>
  <si>
    <r>
      <rPr>
        <sz val="11"/>
        <color indexed="8"/>
        <rFont val="宋体"/>
        <family val="3"/>
        <charset val="134"/>
      </rPr>
      <t>阳山水蜜桃</t>
    </r>
  </si>
  <si>
    <t>阳山村</t>
  </si>
  <si>
    <t>新渎村</t>
  </si>
  <si>
    <t>住基村</t>
  </si>
  <si>
    <t>冬青村</t>
  </si>
  <si>
    <t>普照村</t>
  </si>
  <si>
    <t>火炬村</t>
  </si>
  <si>
    <t>桃源村</t>
  </si>
  <si>
    <t>桃园村</t>
  </si>
  <si>
    <r>
      <rPr>
        <b/>
        <sz val="11"/>
        <color indexed="8"/>
        <rFont val="宋体"/>
        <family val="3"/>
        <charset val="134"/>
      </rPr>
      <t>阳山镇水蜜桃合计</t>
    </r>
  </si>
  <si>
    <t>备注</t>
  </si>
  <si>
    <t>龙延村</t>
  </si>
  <si>
    <r>
      <rPr>
        <sz val="11"/>
        <color rgb="FF000000"/>
        <rFont val="宋体"/>
        <family val="3"/>
        <charset val="134"/>
      </rPr>
      <t>水稻田</t>
    </r>
  </si>
  <si>
    <t>鸿翔村</t>
  </si>
  <si>
    <t>马鞍村</t>
  </si>
  <si>
    <t>胡埭村</t>
  </si>
  <si>
    <r>
      <rPr>
        <b/>
        <sz val="11"/>
        <color rgb="FF000000"/>
        <rFont val="宋体"/>
        <family val="3"/>
        <charset val="134"/>
      </rPr>
      <t>胡埭镇小计</t>
    </r>
  </si>
  <si>
    <r>
      <rPr>
        <sz val="11"/>
        <color theme="1"/>
        <rFont val="宋体"/>
        <family val="3"/>
        <charset val="134"/>
      </rPr>
      <t>嶂青社区</t>
    </r>
  </si>
  <si>
    <r>
      <rPr>
        <sz val="11"/>
        <color theme="1"/>
        <rFont val="宋体"/>
        <family val="3"/>
        <charset val="134"/>
      </rPr>
      <t>群丰社区</t>
    </r>
  </si>
  <si>
    <r>
      <rPr>
        <b/>
        <sz val="11"/>
        <color theme="1"/>
        <rFont val="宋体"/>
        <family val="3"/>
        <charset val="134"/>
      </rPr>
      <t>马山街道小计</t>
    </r>
  </si>
  <si>
    <r>
      <rPr>
        <b/>
        <sz val="11"/>
        <color theme="1"/>
        <rFont val="宋体"/>
        <family val="3"/>
        <charset val="134"/>
      </rPr>
      <t>水稻田合计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</si>
  <si>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</si>
  <si>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申报单位</t>
    </r>
  </si>
  <si>
    <r>
      <rPr>
        <b/>
        <sz val="11"/>
        <color theme="1"/>
        <rFont val="宋体"/>
        <family val="3"/>
        <charset val="134"/>
      </rPr>
      <t>申报类型</t>
    </r>
  </si>
  <si>
    <r>
      <rPr>
        <b/>
        <sz val="11"/>
        <color theme="1"/>
        <rFont val="宋体"/>
        <family val="3"/>
        <charset val="134"/>
      </rPr>
      <t>申报面积（亩）</t>
    </r>
  </si>
  <si>
    <r>
      <rPr>
        <b/>
        <sz val="11"/>
        <color theme="1"/>
        <rFont val="宋体"/>
        <family val="3"/>
        <charset val="134"/>
      </rPr>
      <t>涉及行政村（个）</t>
    </r>
  </si>
  <si>
    <r>
      <rPr>
        <b/>
        <sz val="11"/>
        <color theme="1"/>
        <rFont val="宋体"/>
        <family val="3"/>
        <charset val="134"/>
      </rPr>
      <t>涉及农户（户）</t>
    </r>
  </si>
  <si>
    <r>
      <rPr>
        <b/>
        <sz val="11"/>
        <color theme="1"/>
        <rFont val="宋体"/>
        <family val="3"/>
        <charset val="134"/>
      </rPr>
      <t>财政补偿资金（万元）</t>
    </r>
  </si>
  <si>
    <r>
      <rPr>
        <b/>
        <sz val="11"/>
        <rFont val="宋体"/>
        <family val="3"/>
        <charset val="134"/>
      </rPr>
      <t>其中永久基本农田面积（亩）</t>
    </r>
  </si>
  <si>
    <r>
      <rPr>
        <b/>
        <sz val="11"/>
        <color theme="1"/>
        <rFont val="宋体"/>
        <family val="3"/>
        <charset val="134"/>
      </rPr>
      <t>合计</t>
    </r>
  </si>
  <si>
    <r>
      <rPr>
        <b/>
        <sz val="11"/>
        <color theme="1"/>
        <rFont val="宋体"/>
        <family val="3"/>
        <charset val="134"/>
      </rPr>
      <t>市级财政</t>
    </r>
  </si>
  <si>
    <r>
      <rPr>
        <b/>
        <sz val="11"/>
        <color theme="1"/>
        <rFont val="宋体"/>
        <family val="3"/>
        <charset val="134"/>
      </rPr>
      <t>区级财政</t>
    </r>
  </si>
  <si>
    <r>
      <rPr>
        <b/>
        <sz val="11"/>
        <rFont val="宋体"/>
        <family val="3"/>
        <charset val="134"/>
      </rPr>
      <t>备注</t>
    </r>
  </si>
  <si>
    <t>无锡市新吴区硕放街道安桥村股份经济合作社</t>
  </si>
  <si>
    <r>
      <rPr>
        <sz val="11"/>
        <color theme="1"/>
        <rFont val="宋体"/>
        <family val="3"/>
        <charset val="134"/>
      </rPr>
      <t>水稻田</t>
    </r>
  </si>
  <si>
    <t>减少43.27亩</t>
  </si>
  <si>
    <t>无锡市新吴区硕放街道东新村股份经济合作社</t>
  </si>
  <si>
    <t>无锡市新吴区硕放街道香楠村股份经济合作社</t>
  </si>
  <si>
    <t>无锡市新吴区硕放街道杨家湾村股份经济合作社</t>
  </si>
  <si>
    <t>无锡市新吴区硕放街道黄家门村股份经济合作社</t>
  </si>
  <si>
    <t>减少8亩</t>
  </si>
  <si>
    <t>无锡市新吴区硕放街道合新村股份经济合作社</t>
  </si>
  <si>
    <t>无锡市新吴区硕放街道新梅路村股份经济合作社</t>
  </si>
  <si>
    <t>无锡市新吴区硕放街道溇金村股份经济合作社</t>
  </si>
  <si>
    <t>减少84亩</t>
  </si>
  <si>
    <t>无锡市新吴区硕放街道墙联村股份经济合作社</t>
  </si>
  <si>
    <t>硕放街道小计</t>
  </si>
  <si>
    <t>无锡市新吴区鸿山街道鸿山村股份经济合作社</t>
  </si>
  <si>
    <t>减少1.4亩</t>
  </si>
  <si>
    <t>无锡市新吴区鸿山街道梁鸿村股份经济合作社</t>
  </si>
  <si>
    <t>减少0.97亩</t>
  </si>
  <si>
    <t>无锡市新吴区鸿山街道七房桥村股份经济合作社</t>
  </si>
  <si>
    <t>减少24.79亩</t>
  </si>
  <si>
    <t>无锡市新吴区鸿山街道鸿西村股份经济合作社</t>
  </si>
  <si>
    <t>无锡市新吴区鸿山街道建新村股份经济合作社</t>
  </si>
  <si>
    <t>减少6.16亩</t>
  </si>
  <si>
    <t>无锡市新吴区鸿山街道大新村股份经济合作社</t>
  </si>
  <si>
    <t>减少132.8亩</t>
  </si>
  <si>
    <t>无锡市新吴区鸿山街道鸿新村股份经济合作社</t>
  </si>
  <si>
    <t>无锡市新吴区鸿山街道南塘村股份经济合作社</t>
  </si>
  <si>
    <t>减少2.18亩</t>
  </si>
  <si>
    <t>无锡市新吴区鸿山街道后中村民委员会</t>
  </si>
  <si>
    <t>减少98.13亩</t>
  </si>
  <si>
    <t>无锡市新吴区鸿山街道东塘街村股份经济合作社</t>
  </si>
  <si>
    <r>
      <rPr>
        <b/>
        <sz val="11"/>
        <color rgb="FF000000"/>
        <rFont val="宋体"/>
        <family val="3"/>
        <charset val="134"/>
      </rPr>
      <t>鸿山街道小计</t>
    </r>
  </si>
  <si>
    <t>无锡市新吴区梅村街道永新村民委员会</t>
  </si>
  <si>
    <r>
      <rPr>
        <b/>
        <sz val="11"/>
        <color theme="1"/>
        <rFont val="宋体"/>
        <family val="3"/>
        <charset val="134"/>
      </rPr>
      <t>梅村街道小计</t>
    </r>
  </si>
  <si>
    <t>无锡市新吴区旺庄街道联心社区居民委员会</t>
  </si>
  <si>
    <r>
      <rPr>
        <b/>
        <sz val="11"/>
        <color theme="1"/>
        <rFont val="宋体"/>
        <family val="3"/>
        <charset val="134"/>
      </rPr>
      <t>旺庄街道小计</t>
    </r>
  </si>
  <si>
    <r>
      <rPr>
        <sz val="11"/>
        <color rgb="FF000000"/>
        <rFont val="宋体"/>
        <family val="3"/>
        <charset val="134"/>
      </rPr>
      <t>无锡市新吴区鸿山街道七房桥村股份经济合作社</t>
    </r>
  </si>
  <si>
    <r>
      <rPr>
        <sz val="11"/>
        <color rgb="FF000000"/>
        <rFont val="宋体"/>
        <family val="3"/>
        <charset val="134"/>
      </rPr>
      <t>市属蔬菜基地</t>
    </r>
  </si>
  <si>
    <r>
      <rPr>
        <sz val="11"/>
        <color rgb="FF000000"/>
        <rFont val="宋体"/>
        <family val="3"/>
        <charset val="134"/>
      </rPr>
      <t>无锡市新吴区鸿山街道南塘村股份经济合作社</t>
    </r>
  </si>
  <si>
    <t>减少9.68亩</t>
  </si>
  <si>
    <r>
      <rPr>
        <b/>
        <sz val="11"/>
        <color theme="1"/>
        <rFont val="宋体"/>
        <family val="3"/>
        <charset val="134"/>
      </rPr>
      <t>鸿山街道小计</t>
    </r>
  </si>
  <si>
    <r>
      <rPr>
        <b/>
        <sz val="11"/>
        <color theme="1"/>
        <rFont val="宋体"/>
        <family val="3"/>
        <charset val="134"/>
      </rPr>
      <t>市属蔬菜基地合计</t>
    </r>
  </si>
  <si>
    <t>附件2：</t>
    <phoneticPr fontId="73" type="noConversion"/>
  </si>
  <si>
    <r>
      <rPr>
        <b/>
        <sz val="10"/>
        <color indexed="8"/>
        <rFont val="方正仿宋_GBK"/>
        <family val="4"/>
        <charset val="134"/>
      </rPr>
      <t>序号</t>
    </r>
  </si>
  <si>
    <r>
      <rPr>
        <b/>
        <sz val="10"/>
        <color indexed="8"/>
        <rFont val="方正仿宋_GBK"/>
        <family val="4"/>
        <charset val="134"/>
      </rPr>
      <t>区</t>
    </r>
  </si>
  <si>
    <r>
      <rPr>
        <b/>
        <sz val="10"/>
        <color indexed="8"/>
        <rFont val="方正仿宋_GBK"/>
        <family val="4"/>
        <charset val="134"/>
      </rPr>
      <t>补偿类型</t>
    </r>
  </si>
  <si>
    <r>
      <rPr>
        <b/>
        <sz val="10"/>
        <color indexed="8"/>
        <rFont val="方正仿宋_GBK"/>
        <family val="4"/>
        <charset val="134"/>
      </rPr>
      <t>补偿面积（亩）</t>
    </r>
  </si>
  <si>
    <r>
      <rPr>
        <b/>
        <sz val="10"/>
        <color indexed="8"/>
        <rFont val="方正仿宋_GBK"/>
        <family val="4"/>
        <charset val="134"/>
      </rPr>
      <t>财政补偿资金（万元）</t>
    </r>
  </si>
  <si>
    <r>
      <rPr>
        <b/>
        <sz val="10"/>
        <color indexed="8"/>
        <rFont val="方正仿宋_GBK"/>
        <family val="4"/>
        <charset val="134"/>
      </rPr>
      <t>合计</t>
    </r>
  </si>
  <si>
    <r>
      <rPr>
        <b/>
        <sz val="10"/>
        <color indexed="8"/>
        <rFont val="方正仿宋_GBK"/>
        <family val="4"/>
        <charset val="134"/>
      </rPr>
      <t>市级财政</t>
    </r>
  </si>
  <si>
    <r>
      <rPr>
        <b/>
        <sz val="10"/>
        <color indexed="8"/>
        <rFont val="方正仿宋_GBK"/>
        <family val="4"/>
        <charset val="134"/>
      </rPr>
      <t>区级财政</t>
    </r>
  </si>
  <si>
    <r>
      <rPr>
        <sz val="10"/>
        <color indexed="8"/>
        <rFont val="方正仿宋_GBK"/>
        <family val="4"/>
        <charset val="134"/>
      </rPr>
      <t>锡山区</t>
    </r>
  </si>
  <si>
    <r>
      <rPr>
        <sz val="10"/>
        <color indexed="8"/>
        <rFont val="方正仿宋_GBK"/>
        <family val="4"/>
        <charset val="134"/>
      </rPr>
      <t>水稻田</t>
    </r>
  </si>
  <si>
    <r>
      <rPr>
        <sz val="10"/>
        <color indexed="8"/>
        <rFont val="方正仿宋_GBK"/>
        <family val="4"/>
        <charset val="134"/>
      </rPr>
      <t>市属蔬菜基地</t>
    </r>
  </si>
  <si>
    <r>
      <rPr>
        <b/>
        <sz val="10"/>
        <color indexed="8"/>
        <rFont val="方正仿宋_GBK"/>
        <family val="4"/>
        <charset val="134"/>
      </rPr>
      <t>小计</t>
    </r>
  </si>
  <si>
    <r>
      <rPr>
        <sz val="10"/>
        <color indexed="8"/>
        <rFont val="方正仿宋_GBK"/>
        <family val="4"/>
        <charset val="134"/>
      </rPr>
      <t>惠山区</t>
    </r>
  </si>
  <si>
    <r>
      <rPr>
        <sz val="10"/>
        <rFont val="方正仿宋_GBK"/>
        <family val="4"/>
        <charset val="134"/>
      </rPr>
      <t>市属蔬菜基地</t>
    </r>
  </si>
  <si>
    <r>
      <rPr>
        <sz val="10"/>
        <color indexed="8"/>
        <rFont val="方正仿宋_GBK"/>
        <family val="4"/>
        <charset val="134"/>
      </rPr>
      <t>水蜜桃种质资源保护区</t>
    </r>
  </si>
  <si>
    <r>
      <rPr>
        <sz val="10"/>
        <color indexed="8"/>
        <rFont val="方正仿宋_GBK"/>
        <family val="4"/>
        <charset val="134"/>
      </rPr>
      <t>滨湖区</t>
    </r>
  </si>
  <si>
    <r>
      <rPr>
        <sz val="10"/>
        <color indexed="8"/>
        <rFont val="方正仿宋_GBK"/>
        <family val="4"/>
        <charset val="134"/>
      </rPr>
      <t>新吴区</t>
    </r>
  </si>
  <si>
    <r>
      <rPr>
        <b/>
        <sz val="10"/>
        <color indexed="8"/>
        <rFont val="方正仿宋_GBK"/>
        <family val="4"/>
        <charset val="134"/>
      </rPr>
      <t>备</t>
    </r>
    <r>
      <rPr>
        <b/>
        <sz val="10"/>
        <color indexed="8"/>
        <rFont val="Times New Roman"/>
        <family val="1"/>
      </rPr>
      <t xml:space="preserve">  </t>
    </r>
    <r>
      <rPr>
        <b/>
        <sz val="10"/>
        <color indexed="8"/>
        <rFont val="方正仿宋_GBK"/>
        <family val="4"/>
        <charset val="134"/>
      </rPr>
      <t>注</t>
    </r>
  </si>
  <si>
    <t>市属蔬菜基地合计</t>
    <phoneticPr fontId="73" type="noConversion"/>
  </si>
  <si>
    <t>因改种其他作物，减少34.36亩</t>
    <phoneticPr fontId="73" type="noConversion"/>
  </si>
  <si>
    <t>2023年锡山区生态补偿专项资金（水稻田、市属蔬菜基地）申报汇总表</t>
    <phoneticPr fontId="73" type="noConversion"/>
  </si>
  <si>
    <r>
      <t>2023</t>
    </r>
    <r>
      <rPr>
        <sz val="20"/>
        <color rgb="FF000000"/>
        <rFont val="黑体"/>
        <family val="3"/>
        <charset val="134"/>
      </rPr>
      <t>年惠山区生态补偿专项资金（水稻田、市属蔬菜基地、水蜜桃）申报汇总表</t>
    </r>
    <phoneticPr fontId="73" type="noConversion"/>
  </si>
  <si>
    <t>2023年滨湖区生态补偿专项资金（水稻田）申报汇总表</t>
    <phoneticPr fontId="73" type="noConversion"/>
  </si>
  <si>
    <r>
      <t>2023</t>
    </r>
    <r>
      <rPr>
        <sz val="22"/>
        <color rgb="FF000000"/>
        <rFont val="方正小标宋_GBK"/>
        <family val="4"/>
        <charset val="134"/>
      </rPr>
      <t>年新吴区生态补偿专项资金（水稻田、市属蔬菜基地）申报汇总表</t>
    </r>
    <phoneticPr fontId="7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</si>
</sst>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000_ "/>
    <numFmt numFmtId="178" formatCode="0.0000_);[Red]\(0.0000\)"/>
    <numFmt numFmtId="180" formatCode="0.00_ "/>
    <numFmt numFmtId="181" formatCode="0.00000_);[Red]\(0.00000\)"/>
    <numFmt numFmtId="182" formatCode="&quot;\&quot;#,##0;[Red]&quot;\&quot;\-#,##0"/>
    <numFmt numFmtId="183" formatCode="&quot;\&quot;#,##0.00;[Red]&quot;\&quot;\-#,##0.00"/>
    <numFmt numFmtId="185" formatCode="\$#,##0\ ;\(\$#,##0\)"/>
    <numFmt numFmtId="186" formatCode="0.000000_);[Red]\(0.000000\)"/>
    <numFmt numFmtId="187" formatCode="&quot;VND&quot;#,##0_);[Red]\(&quot;VND&quot;#,##0\)"/>
    <numFmt numFmtId="188" formatCode="0.00_);[Red]\(0.00\)"/>
    <numFmt numFmtId="189" formatCode="&quot;\&quot;#,##0;[Red]&quot;\&quot;&quot;\&quot;\-#,##0"/>
    <numFmt numFmtId="190" formatCode="&quot;\&quot;#,##0.00;[Red]&quot;\&quot;&quot;\&quot;&quot;\&quot;&quot;\&quot;&quot;\&quot;&quot;\&quot;\-#,##0.00"/>
    <numFmt numFmtId="191" formatCode="0.00000_ "/>
    <numFmt numFmtId="192" formatCode="0.0000_ "/>
  </numFmts>
  <fonts count="7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2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方正书宋_GBK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22"/>
      <color rgb="FF000000"/>
      <name val="方正小标宋_GBK"/>
      <family val="4"/>
      <charset val="134"/>
    </font>
    <font>
      <sz val="10.5"/>
      <color rgb="FF000000"/>
      <name val="方正仿宋_GBK"/>
      <family val="4"/>
      <charset val="134"/>
    </font>
    <font>
      <sz val="10.5"/>
      <color rgb="FF000000"/>
      <name val="楷体_GB2312"/>
      <family val="3"/>
      <charset val="134"/>
    </font>
    <font>
      <sz val="10.5"/>
      <color rgb="FF000000"/>
      <name val="Calibri"/>
      <family val="2"/>
    </font>
    <font>
      <sz val="20"/>
      <color rgb="FF000000"/>
      <name val="Times New Roman"/>
      <family val="1"/>
    </font>
    <font>
      <sz val="20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6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1"/>
      <color rgb="FF000000"/>
      <name val="方正书宋_GBK"/>
      <charset val="134"/>
    </font>
    <font>
      <sz val="10.5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0.5"/>
      <color rgb="FF000000"/>
      <name val="方正书宋_GBK"/>
      <charset val="134"/>
    </font>
    <font>
      <b/>
      <sz val="10.5"/>
      <color rgb="FF000000"/>
      <name val="Times New Roman"/>
      <family val="1"/>
    </font>
    <font>
      <b/>
      <sz val="10.5"/>
      <color rgb="FF000000"/>
      <name val="宋体"/>
      <family val="3"/>
      <charset val="134"/>
    </font>
    <font>
      <sz val="11"/>
      <color rgb="FF000000"/>
      <name val="方正书宋_GBK"/>
      <charset val="134"/>
    </font>
    <font>
      <sz val="18"/>
      <color indexed="8"/>
      <name val="方正小标宋_GBK"/>
      <family val="4"/>
      <charset val="134"/>
    </font>
    <font>
      <b/>
      <sz val="10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Arial"/>
      <family val="2"/>
    </font>
    <font>
      <sz val="12"/>
      <name val="¹UAAA¼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2"/>
      <name val="Arial"/>
      <family val="2"/>
    </font>
    <font>
      <sz val="12"/>
      <name val="바탕체"/>
      <charset val="134"/>
    </font>
    <font>
      <b/>
      <sz val="18"/>
      <name val="Arial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4"/>
      <name val="뼻뮝"/>
      <charset val="134"/>
    </font>
    <font>
      <sz val="12"/>
      <name val="뼻뮝"/>
      <charset val="134"/>
    </font>
    <font>
      <b/>
      <sz val="13"/>
      <color indexed="56"/>
      <name val="宋体"/>
      <family val="3"/>
      <charset val="134"/>
    </font>
    <font>
      <sz val="10"/>
      <name val="굴림체"/>
      <charset val="134"/>
    </font>
    <font>
      <sz val="11"/>
      <name val="ＭＳ ゴシック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VNtimes new roman"/>
      <family val="1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rgb="FF000000"/>
      <name val="黑体"/>
      <family val="3"/>
      <charset val="134"/>
    </font>
    <font>
      <b/>
      <sz val="11"/>
      <color rgb="FF000000"/>
      <name val="黑体"/>
      <family val="3"/>
      <charset val="134"/>
    </font>
    <font>
      <b/>
      <sz val="11"/>
      <color rgb="FF00000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55" fillId="0" borderId="0"/>
    <xf numFmtId="183" fontId="48" fillId="0" borderId="0" applyFont="0" applyFill="0" applyBorder="0" applyAlignment="0" applyProtection="0"/>
    <xf numFmtId="190" fontId="43" fillId="0" borderId="0" applyFont="0" applyFill="0" applyBorder="0" applyAlignment="0" applyProtection="0"/>
    <xf numFmtId="0" fontId="72" fillId="0" borderId="0">
      <alignment vertical="center"/>
    </xf>
    <xf numFmtId="0" fontId="27" fillId="16" borderId="14" applyNumberFormat="0" applyFont="0" applyAlignment="0" applyProtection="0">
      <alignment vertical="center"/>
    </xf>
    <xf numFmtId="0" fontId="53" fillId="0" borderId="0"/>
    <xf numFmtId="0" fontId="3" fillId="12" borderId="0" applyNumberFormat="0" applyBorder="0" applyAlignment="0" applyProtection="0">
      <alignment vertical="center"/>
    </xf>
    <xf numFmtId="10" fontId="4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21" borderId="17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7" fillId="19" borderId="17" applyNumberFormat="0" applyAlignment="0" applyProtection="0">
      <alignment vertical="center"/>
    </xf>
    <xf numFmtId="43" fontId="27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62" fillId="0" borderId="19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2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/>
    <xf numFmtId="0" fontId="50" fillId="11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33" fillId="0" borderId="0">
      <alignment vertical="center"/>
    </xf>
    <xf numFmtId="187" fontId="63" fillId="0" borderId="0"/>
    <xf numFmtId="0" fontId="2" fillId="0" borderId="16" applyNumberFormat="0" applyFill="0" applyAlignment="0" applyProtection="0">
      <alignment vertical="center"/>
    </xf>
    <xf numFmtId="0" fontId="44" fillId="0" borderId="0"/>
    <xf numFmtId="0" fontId="3" fillId="10" borderId="0" applyNumberFormat="0" applyBorder="0" applyAlignment="0" applyProtection="0">
      <alignment vertical="center"/>
    </xf>
    <xf numFmtId="182" fontId="48" fillId="0" borderId="0" applyFont="0" applyFill="0" applyBorder="0" applyAlignment="0" applyProtection="0"/>
    <xf numFmtId="0" fontId="72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7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Font="0" applyFill="0" applyBorder="0" applyAlignment="0" applyProtection="0"/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7" fillId="24" borderId="21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3" fillId="0" borderId="22" applyNumberFormat="0" applyFont="0" applyFill="0" applyAlignment="0" applyProtection="0"/>
    <xf numFmtId="0" fontId="46" fillId="25" borderId="0" applyNumberFormat="0" applyBorder="0" applyAlignment="0" applyProtection="0">
      <alignment vertical="center"/>
    </xf>
    <xf numFmtId="0" fontId="72" fillId="0" borderId="0"/>
    <xf numFmtId="0" fontId="27" fillId="0" borderId="0">
      <alignment vertical="center"/>
    </xf>
    <xf numFmtId="0" fontId="46" fillId="8" borderId="0" applyNumberFormat="0" applyBorder="0" applyAlignment="0" applyProtection="0">
      <alignment vertical="center"/>
    </xf>
    <xf numFmtId="189" fontId="43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4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88" fontId="7" fillId="0" borderId="2" xfId="0" applyNumberFormat="1" applyFont="1" applyFill="1" applyBorder="1" applyAlignment="1">
      <alignment horizontal="center" vertical="center"/>
    </xf>
    <xf numFmtId="188" fontId="6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88" fontId="9" fillId="0" borderId="2" xfId="0" applyNumberFormat="1" applyFont="1" applyFill="1" applyBorder="1" applyAlignment="1">
      <alignment horizontal="center" vertical="center"/>
    </xf>
    <xf numFmtId="188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" fillId="0" borderId="0" xfId="63" applyFont="1"/>
    <xf numFmtId="0" fontId="7" fillId="0" borderId="0" xfId="63" applyFont="1"/>
    <xf numFmtId="0" fontId="6" fillId="0" borderId="0" xfId="63" applyFont="1"/>
    <xf numFmtId="0" fontId="72" fillId="0" borderId="0" xfId="63"/>
    <xf numFmtId="0" fontId="8" fillId="0" borderId="2" xfId="63" applyFont="1" applyBorder="1" applyAlignment="1">
      <alignment horizontal="center" vertical="center"/>
    </xf>
    <xf numFmtId="0" fontId="9" fillId="0" borderId="2" xfId="63" applyFont="1" applyBorder="1" applyAlignment="1">
      <alignment horizontal="center" vertical="center"/>
    </xf>
    <xf numFmtId="0" fontId="7" fillId="0" borderId="2" xfId="63" applyFont="1" applyBorder="1" applyAlignment="1">
      <alignment horizontal="center" vertical="center"/>
    </xf>
    <xf numFmtId="0" fontId="10" fillId="0" borderId="2" xfId="63" applyFont="1" applyBorder="1" applyAlignment="1">
      <alignment horizontal="center" vertical="center"/>
    </xf>
    <xf numFmtId="0" fontId="6" fillId="0" borderId="2" xfId="63" applyFont="1" applyBorder="1" applyAlignment="1">
      <alignment horizontal="center" vertical="center"/>
    </xf>
    <xf numFmtId="0" fontId="19" fillId="0" borderId="0" xfId="63" applyFont="1" applyAlignment="1">
      <alignment horizontal="left" vertical="center"/>
    </xf>
    <xf numFmtId="0" fontId="0" fillId="0" borderId="0" xfId="63" applyFont="1" applyFill="1" applyBorder="1" applyAlignment="1">
      <alignment vertical="center"/>
    </xf>
    <xf numFmtId="0" fontId="0" fillId="0" borderId="0" xfId="63" applyFont="1" applyFill="1" applyBorder="1" applyAlignment="1">
      <alignment horizontal="center" vertical="center"/>
    </xf>
    <xf numFmtId="0" fontId="18" fillId="0" borderId="0" xfId="63" applyFont="1" applyAlignment="1">
      <alignment horizontal="left" vertical="center" indent="7"/>
    </xf>
    <xf numFmtId="0" fontId="19" fillId="0" borderId="0" xfId="63" applyFont="1" applyAlignment="1">
      <alignment horizontal="left" vertical="center" indent="7"/>
    </xf>
    <xf numFmtId="0" fontId="8" fillId="0" borderId="2" xfId="63" applyFont="1" applyBorder="1" applyAlignment="1">
      <alignment horizontal="center" vertical="center" wrapText="1"/>
    </xf>
    <xf numFmtId="180" fontId="0" fillId="0" borderId="0" xfId="63" applyNumberFormat="1" applyFont="1" applyFill="1" applyBorder="1" applyAlignment="1">
      <alignment horizontal="center" vertical="center"/>
    </xf>
    <xf numFmtId="191" fontId="0" fillId="0" borderId="0" xfId="63" applyNumberFormat="1" applyFont="1" applyFill="1" applyBorder="1" applyAlignment="1">
      <alignment horizontal="center" vertical="center"/>
    </xf>
    <xf numFmtId="0" fontId="7" fillId="0" borderId="2" xfId="63" applyFont="1" applyBorder="1" applyAlignment="1">
      <alignment horizontal="center" vertical="center" wrapText="1"/>
    </xf>
    <xf numFmtId="0" fontId="6" fillId="0" borderId="2" xfId="63" applyFont="1" applyBorder="1" applyAlignment="1">
      <alignment horizontal="center" vertical="center" wrapText="1"/>
    </xf>
    <xf numFmtId="0" fontId="72" fillId="0" borderId="0" xfId="63" applyAlignment="1"/>
    <xf numFmtId="192" fontId="0" fillId="0" borderId="0" xfId="6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>
      <alignment vertical="center"/>
    </xf>
    <xf numFmtId="0" fontId="23" fillId="0" borderId="2" xfId="21" applyNumberFormat="1" applyFont="1" applyBorder="1" applyAlignment="1">
      <alignment horizontal="center" vertical="center"/>
    </xf>
    <xf numFmtId="180" fontId="23" fillId="0" borderId="2" xfId="21" applyNumberFormat="1" applyFont="1" applyBorder="1" applyAlignment="1">
      <alignment horizontal="center" vertical="center"/>
    </xf>
    <xf numFmtId="180" fontId="24" fillId="0" borderId="2" xfId="2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180" fontId="25" fillId="0" borderId="2" xfId="25" applyNumberFormat="1" applyFont="1" applyFill="1" applyBorder="1" applyAlignment="1" applyProtection="1">
      <alignment horizontal="center" vertical="center" wrapText="1"/>
    </xf>
    <xf numFmtId="180" fontId="2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3" fillId="0" borderId="3" xfId="21" applyNumberFormat="1" applyFont="1" applyBorder="1" applyAlignment="1">
      <alignment horizontal="center" vertical="center"/>
    </xf>
    <xf numFmtId="191" fontId="22" fillId="0" borderId="2" xfId="21" applyNumberFormat="1" applyFont="1" applyBorder="1" applyAlignment="1">
      <alignment horizontal="center" vertical="center"/>
    </xf>
    <xf numFmtId="177" fontId="23" fillId="0" borderId="2" xfId="21" applyNumberFormat="1" applyFont="1" applyBorder="1" applyAlignment="1">
      <alignment horizontal="center" vertical="center"/>
    </xf>
    <xf numFmtId="0" fontId="24" fillId="0" borderId="2" xfId="21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177" fontId="3" fillId="0" borderId="2" xfId="21" applyNumberFormat="1" applyFont="1" applyFill="1" applyBorder="1" applyAlignment="1" applyProtection="1">
      <alignment horizontal="center" vertical="center"/>
    </xf>
    <xf numFmtId="176" fontId="3" fillId="0" borderId="2" xfId="21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8" fontId="23" fillId="0" borderId="2" xfId="21" applyNumberFormat="1" applyFont="1" applyBorder="1" applyAlignment="1">
      <alignment horizontal="center" vertical="center"/>
    </xf>
    <xf numFmtId="178" fontId="24" fillId="0" borderId="2" xfId="21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 wrapText="1"/>
    </xf>
    <xf numFmtId="180" fontId="23" fillId="0" borderId="2" xfId="0" applyNumberFormat="1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80" fontId="13" fillId="0" borderId="5" xfId="0" applyNumberFormat="1" applyFont="1" applyBorder="1" applyAlignment="1">
      <alignment horizontal="center" vertical="center"/>
    </xf>
    <xf numFmtId="180" fontId="13" fillId="0" borderId="8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center" vertical="center"/>
    </xf>
    <xf numFmtId="180" fontId="15" fillId="0" borderId="8" xfId="0" applyNumberFormat="1" applyFont="1" applyFill="1" applyBorder="1" applyAlignment="1">
      <alignment horizontal="center" vertical="center"/>
    </xf>
    <xf numFmtId="177" fontId="27" fillId="3" borderId="7" xfId="0" applyNumberFormat="1" applyFont="1" applyFill="1" applyBorder="1" applyAlignment="1">
      <alignment horizontal="center" vertical="center"/>
    </xf>
    <xf numFmtId="180" fontId="25" fillId="0" borderId="8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180" fontId="23" fillId="0" borderId="8" xfId="0" applyNumberFormat="1" applyFont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86" fontId="23" fillId="0" borderId="2" xfId="21" applyNumberFormat="1" applyFont="1" applyBorder="1" applyAlignment="1">
      <alignment horizontal="center" vertical="center"/>
    </xf>
    <xf numFmtId="180" fontId="23" fillId="0" borderId="7" xfId="0" applyNumberFormat="1" applyFont="1" applyBorder="1" applyAlignment="1">
      <alignment horizontal="center" vertical="center"/>
    </xf>
    <xf numFmtId="180" fontId="24" fillId="0" borderId="7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77" fontId="23" fillId="0" borderId="7" xfId="0" applyNumberFormat="1" applyFont="1" applyBorder="1" applyAlignment="1">
      <alignment horizontal="center" vertical="center"/>
    </xf>
    <xf numFmtId="176" fontId="24" fillId="0" borderId="7" xfId="0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/>
    </xf>
    <xf numFmtId="177" fontId="24" fillId="0" borderId="7" xfId="0" applyNumberFormat="1" applyFont="1" applyFill="1" applyBorder="1" applyAlignment="1">
      <alignment horizontal="center" vertical="center"/>
    </xf>
    <xf numFmtId="177" fontId="24" fillId="0" borderId="2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86" fontId="24" fillId="0" borderId="2" xfId="21" applyNumberFormat="1" applyFont="1" applyBorder="1" applyAlignment="1">
      <alignment horizontal="center" vertical="center"/>
    </xf>
    <xf numFmtId="0" fontId="0" fillId="0" borderId="0" xfId="30" applyFont="1" applyFill="1">
      <alignment vertical="center"/>
    </xf>
    <xf numFmtId="0" fontId="10" fillId="0" borderId="8" xfId="3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0" xfId="0" applyFont="1">
      <alignment vertical="center"/>
    </xf>
    <xf numFmtId="178" fontId="0" fillId="0" borderId="0" xfId="0" applyNumberFormat="1">
      <alignment vertical="center"/>
    </xf>
    <xf numFmtId="186" fontId="0" fillId="0" borderId="0" xfId="0" applyNumberFormat="1">
      <alignment vertical="center"/>
    </xf>
    <xf numFmtId="186" fontId="2" fillId="0" borderId="0" xfId="0" applyNumberFormat="1" applyFont="1">
      <alignment vertical="center"/>
    </xf>
    <xf numFmtId="0" fontId="39" fillId="0" borderId="1" xfId="0" applyFont="1" applyBorder="1" applyAlignment="1">
      <alignment horizontal="center" vertical="center"/>
    </xf>
    <xf numFmtId="0" fontId="28" fillId="0" borderId="0" xfId="30" applyFont="1" applyFill="1" applyAlignment="1">
      <alignment horizontal="center" vertical="center" wrapText="1"/>
    </xf>
    <xf numFmtId="0" fontId="29" fillId="0" borderId="0" xfId="30" applyFont="1" applyFill="1" applyAlignment="1">
      <alignment horizontal="center" vertical="center" wrapText="1"/>
    </xf>
    <xf numFmtId="0" fontId="30" fillId="0" borderId="1" xfId="30" applyFont="1" applyFill="1" applyBorder="1" applyAlignment="1">
      <alignment horizontal="left" vertical="center"/>
    </xf>
    <xf numFmtId="0" fontId="10" fillId="0" borderId="3" xfId="30" applyFont="1" applyFill="1" applyBorder="1" applyAlignment="1">
      <alignment horizontal="center" vertical="center"/>
    </xf>
    <xf numFmtId="0" fontId="10" fillId="0" borderId="4" xfId="30" applyFont="1" applyFill="1" applyBorder="1" applyAlignment="1">
      <alignment horizontal="center" vertical="center"/>
    </xf>
    <xf numFmtId="0" fontId="10" fillId="0" borderId="5" xfId="30" applyFont="1" applyFill="1" applyBorder="1" applyAlignment="1">
      <alignment horizontal="center" vertical="center"/>
    </xf>
    <xf numFmtId="0" fontId="10" fillId="0" borderId="9" xfId="30" applyFont="1" applyFill="1" applyBorder="1" applyAlignment="1">
      <alignment horizontal="center" vertical="center"/>
    </xf>
    <xf numFmtId="0" fontId="10" fillId="0" borderId="11" xfId="30" applyFont="1" applyFill="1" applyBorder="1" applyAlignment="1">
      <alignment horizontal="center" vertical="center"/>
    </xf>
    <xf numFmtId="0" fontId="31" fillId="0" borderId="2" xfId="30" applyFont="1" applyFill="1" applyBorder="1" applyAlignment="1">
      <alignment horizontal="center" vertical="center"/>
    </xf>
    <xf numFmtId="0" fontId="10" fillId="0" borderId="2" xfId="30" applyFont="1" applyFill="1" applyBorder="1" applyAlignment="1">
      <alignment horizontal="center" vertical="center"/>
    </xf>
    <xf numFmtId="0" fontId="10" fillId="0" borderId="10" xfId="30" applyFont="1" applyFill="1" applyBorder="1" applyAlignment="1">
      <alignment horizontal="center" vertical="center"/>
    </xf>
    <xf numFmtId="0" fontId="10" fillId="0" borderId="8" xfId="30" applyFont="1" applyFill="1" applyBorder="1" applyAlignment="1">
      <alignment horizontal="center" vertical="center"/>
    </xf>
    <xf numFmtId="0" fontId="10" fillId="0" borderId="6" xfId="30" applyFont="1" applyFill="1" applyBorder="1" applyAlignment="1">
      <alignment horizontal="center" vertical="center" wrapText="1"/>
    </xf>
    <xf numFmtId="0" fontId="10" fillId="0" borderId="7" xfId="30" applyFont="1" applyFill="1" applyBorder="1" applyAlignment="1">
      <alignment horizontal="center" vertical="center" wrapText="1"/>
    </xf>
    <xf numFmtId="178" fontId="20" fillId="0" borderId="0" xfId="21" applyNumberFormat="1" applyFont="1" applyAlignment="1">
      <alignment horizontal="center" vertical="center"/>
    </xf>
    <xf numFmtId="178" fontId="21" fillId="0" borderId="0" xfId="21" applyNumberFormat="1" applyFont="1" applyAlignment="1">
      <alignment horizontal="center" vertical="center"/>
    </xf>
    <xf numFmtId="180" fontId="21" fillId="0" borderId="0" xfId="21" applyNumberFormat="1" applyFont="1" applyAlignment="1">
      <alignment horizontal="center" vertical="center"/>
    </xf>
    <xf numFmtId="191" fontId="21" fillId="0" borderId="0" xfId="21" applyNumberFormat="1" applyFont="1" applyAlignment="1">
      <alignment horizontal="center" vertical="center"/>
    </xf>
    <xf numFmtId="192" fontId="21" fillId="0" borderId="0" xfId="21" applyNumberFormat="1" applyFont="1" applyAlignment="1">
      <alignment horizontal="center" vertical="center"/>
    </xf>
    <xf numFmtId="191" fontId="22" fillId="0" borderId="2" xfId="21" applyNumberFormat="1" applyFont="1" applyBorder="1" applyAlignment="1">
      <alignment horizontal="center" vertical="center"/>
    </xf>
    <xf numFmtId="0" fontId="24" fillId="0" borderId="3" xfId="21" applyNumberFormat="1" applyFont="1" applyBorder="1" applyAlignment="1">
      <alignment horizontal="center" vertical="center"/>
    </xf>
    <xf numFmtId="0" fontId="24" fillId="0" borderId="4" xfId="21" applyNumberFormat="1" applyFont="1" applyBorder="1" applyAlignment="1">
      <alignment horizontal="center" vertical="center"/>
    </xf>
    <xf numFmtId="0" fontId="24" fillId="0" borderId="5" xfId="21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2" fillId="0" borderId="2" xfId="21" applyNumberFormat="1" applyFont="1" applyBorder="1" applyAlignment="1">
      <alignment horizontal="center" vertical="center"/>
    </xf>
    <xf numFmtId="178" fontId="22" fillId="0" borderId="2" xfId="21" applyNumberFormat="1" applyFont="1" applyBorder="1" applyAlignment="1">
      <alignment horizontal="center" vertical="center"/>
    </xf>
    <xf numFmtId="178" fontId="22" fillId="0" borderId="6" xfId="21" applyNumberFormat="1" applyFont="1" applyBorder="1" applyAlignment="1">
      <alignment horizontal="center" vertical="center"/>
    </xf>
    <xf numFmtId="178" fontId="22" fillId="0" borderId="7" xfId="21" applyNumberFormat="1" applyFont="1" applyBorder="1" applyAlignment="1">
      <alignment horizontal="center" vertical="center"/>
    </xf>
    <xf numFmtId="180" fontId="22" fillId="0" borderId="2" xfId="21" applyNumberFormat="1" applyFont="1" applyBorder="1" applyAlignment="1">
      <alignment horizontal="center" vertical="center" wrapText="1"/>
    </xf>
    <xf numFmtId="0" fontId="22" fillId="0" borderId="2" xfId="21" applyNumberFormat="1" applyFont="1" applyBorder="1" applyAlignment="1">
      <alignment horizontal="center" vertical="center" wrapText="1"/>
    </xf>
    <xf numFmtId="180" fontId="22" fillId="0" borderId="6" xfId="21" applyNumberFormat="1" applyFont="1" applyBorder="1" applyAlignment="1">
      <alignment horizontal="center" vertical="center" wrapText="1"/>
    </xf>
    <xf numFmtId="180" fontId="22" fillId="0" borderId="7" xfId="21" applyNumberFormat="1" applyFont="1" applyBorder="1" applyAlignment="1">
      <alignment horizontal="center" vertical="center" wrapText="1"/>
    </xf>
    <xf numFmtId="178" fontId="26" fillId="0" borderId="2" xfId="21" applyNumberFormat="1" applyFont="1" applyBorder="1" applyAlignment="1">
      <alignment horizontal="center" vertical="center"/>
    </xf>
    <xf numFmtId="0" fontId="16" fillId="0" borderId="0" xfId="63" applyFont="1" applyAlignment="1">
      <alignment horizontal="center" vertical="center"/>
    </xf>
    <xf numFmtId="0" fontId="17" fillId="0" borderId="0" xfId="63" applyFont="1" applyBorder="1" applyAlignment="1">
      <alignment horizontal="left" vertical="center"/>
    </xf>
    <xf numFmtId="0" fontId="8" fillId="0" borderId="2" xfId="63" applyFont="1" applyBorder="1" applyAlignment="1">
      <alignment horizontal="center" vertical="center"/>
    </xf>
    <xf numFmtId="0" fontId="10" fillId="0" borderId="2" xfId="63" applyFont="1" applyBorder="1" applyAlignment="1">
      <alignment horizontal="center" vertical="center"/>
    </xf>
    <xf numFmtId="0" fontId="6" fillId="0" borderId="2" xfId="63" applyFont="1" applyBorder="1" applyAlignment="1">
      <alignment horizontal="center" vertical="center"/>
    </xf>
    <xf numFmtId="0" fontId="18" fillId="0" borderId="0" xfId="63" applyFont="1" applyBorder="1" applyAlignment="1">
      <alignment horizontal="left" vertical="center" wrapText="1"/>
    </xf>
    <xf numFmtId="0" fontId="3" fillId="0" borderId="0" xfId="63" applyFont="1" applyFill="1" applyBorder="1" applyAlignment="1">
      <alignment horizontal="center" vertical="center"/>
    </xf>
    <xf numFmtId="191" fontId="3" fillId="0" borderId="0" xfId="63" applyNumberFormat="1" applyFont="1" applyFill="1" applyBorder="1" applyAlignment="1">
      <alignment horizontal="center" vertical="center"/>
    </xf>
    <xf numFmtId="192" fontId="3" fillId="0" borderId="0" xfId="63" applyNumberFormat="1" applyFont="1" applyFill="1" applyBorder="1" applyAlignment="1">
      <alignment horizontal="center" vertical="center"/>
    </xf>
    <xf numFmtId="0" fontId="0" fillId="0" borderId="0" xfId="63" applyFont="1" applyFill="1" applyBorder="1" applyAlignment="1">
      <alignment horizontal="center" vertical="center"/>
    </xf>
    <xf numFmtId="191" fontId="0" fillId="0" borderId="0" xfId="63" applyNumberFormat="1" applyFont="1" applyFill="1" applyBorder="1" applyAlignment="1">
      <alignment horizontal="center" vertical="center"/>
    </xf>
    <xf numFmtId="192" fontId="0" fillId="0" borderId="0" xfId="63" applyNumberFormat="1" applyFont="1" applyFill="1" applyBorder="1" applyAlignment="1">
      <alignment horizontal="center" vertical="center"/>
    </xf>
    <xf numFmtId="0" fontId="8" fillId="0" borderId="2" xfId="6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/>
    </xf>
    <xf numFmtId="178" fontId="75" fillId="0" borderId="2" xfId="0" applyNumberFormat="1" applyFont="1" applyBorder="1" applyAlignment="1">
      <alignment horizontal="center" vertical="center"/>
    </xf>
    <xf numFmtId="178" fontId="75" fillId="0" borderId="2" xfId="0" applyNumberFormat="1" applyFont="1" applyBorder="1" applyAlignment="1">
      <alignment horizontal="center" vertical="center" wrapText="1"/>
    </xf>
    <xf numFmtId="178" fontId="75" fillId="0" borderId="2" xfId="0" applyNumberFormat="1" applyFont="1" applyBorder="1" applyAlignment="1">
      <alignment horizontal="center" vertical="center"/>
    </xf>
    <xf numFmtId="0" fontId="76" fillId="0" borderId="12" xfId="0" applyNumberFormat="1" applyFont="1" applyBorder="1" applyAlignment="1">
      <alignment horizontal="center" vertical="center"/>
    </xf>
    <xf numFmtId="178" fontId="76" fillId="0" borderId="12" xfId="0" applyNumberFormat="1" applyFont="1" applyBorder="1" applyAlignment="1">
      <alignment horizontal="center" vertical="center"/>
    </xf>
    <xf numFmtId="178" fontId="76" fillId="0" borderId="2" xfId="0" applyNumberFormat="1" applyFont="1" applyBorder="1" applyAlignment="1">
      <alignment horizontal="center" vertical="center"/>
    </xf>
    <xf numFmtId="188" fontId="76" fillId="0" borderId="2" xfId="0" applyNumberFormat="1" applyFont="1" applyBorder="1" applyAlignment="1">
      <alignment horizontal="center" vertical="center"/>
    </xf>
    <xf numFmtId="186" fontId="76" fillId="0" borderId="2" xfId="0" applyNumberFormat="1" applyFont="1" applyBorder="1" applyAlignment="1">
      <alignment horizontal="center" vertical="center"/>
    </xf>
    <xf numFmtId="178" fontId="77" fillId="0" borderId="2" xfId="0" applyNumberFormat="1" applyFont="1" applyBorder="1" applyAlignment="1">
      <alignment horizontal="center" vertical="center"/>
    </xf>
    <xf numFmtId="0" fontId="76" fillId="0" borderId="7" xfId="0" applyNumberFormat="1" applyFont="1" applyBorder="1" applyAlignment="1">
      <alignment horizontal="center" vertical="center"/>
    </xf>
    <xf numFmtId="178" fontId="76" fillId="0" borderId="7" xfId="0" applyNumberFormat="1" applyFont="1" applyBorder="1" applyAlignment="1">
      <alignment horizontal="center" vertical="center"/>
    </xf>
    <xf numFmtId="188" fontId="75" fillId="0" borderId="2" xfId="0" applyNumberFormat="1" applyFont="1" applyBorder="1" applyAlignment="1">
      <alignment horizontal="center" vertical="center"/>
    </xf>
    <xf numFmtId="186" fontId="75" fillId="0" borderId="2" xfId="0" applyNumberFormat="1" applyFont="1" applyBorder="1" applyAlignment="1">
      <alignment horizontal="center" vertical="center"/>
    </xf>
    <xf numFmtId="178" fontId="78" fillId="0" borderId="2" xfId="0" applyNumberFormat="1" applyFont="1" applyBorder="1" applyAlignment="1">
      <alignment horizontal="center" vertical="center"/>
    </xf>
    <xf numFmtId="188" fontId="78" fillId="0" borderId="2" xfId="0" applyNumberFormat="1" applyFont="1" applyBorder="1" applyAlignment="1">
      <alignment horizontal="center" vertical="center"/>
    </xf>
    <xf numFmtId="186" fontId="78" fillId="0" borderId="2" xfId="0" applyNumberFormat="1" applyFont="1" applyBorder="1" applyAlignment="1">
      <alignment horizontal="center" vertical="center"/>
    </xf>
    <xf numFmtId="181" fontId="75" fillId="0" borderId="2" xfId="0" applyNumberFormat="1" applyFont="1" applyBorder="1" applyAlignment="1">
      <alignment horizontal="center" vertical="center"/>
    </xf>
    <xf numFmtId="0" fontId="76" fillId="0" borderId="2" xfId="0" applyNumberFormat="1" applyFont="1" applyBorder="1" applyAlignment="1">
      <alignment horizontal="center" vertical="center"/>
    </xf>
    <xf numFmtId="178" fontId="76" fillId="0" borderId="2" xfId="0" applyNumberFormat="1" applyFont="1" applyBorder="1" applyAlignment="1">
      <alignment horizontal="center" vertical="center"/>
    </xf>
    <xf numFmtId="0" fontId="30" fillId="0" borderId="23" xfId="3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wrapText="1"/>
    </xf>
    <xf numFmtId="0" fontId="23" fillId="0" borderId="23" xfId="21" applyNumberFormat="1" applyFont="1" applyBorder="1" applyAlignment="1">
      <alignment horizontal="center" vertical="center"/>
    </xf>
    <xf numFmtId="0" fontId="10" fillId="0" borderId="23" xfId="30" applyFont="1" applyFill="1" applyBorder="1" applyAlignment="1">
      <alignment horizontal="center" vertical="center" wrapText="1"/>
    </xf>
    <xf numFmtId="0" fontId="10" fillId="0" borderId="23" xfId="30" applyFont="1" applyFill="1" applyBorder="1" applyAlignment="1">
      <alignment horizontal="center" vertical="center" wrapText="1"/>
    </xf>
    <xf numFmtId="191" fontId="10" fillId="0" borderId="23" xfId="30" applyNumberFormat="1" applyFont="1" applyFill="1" applyBorder="1" applyAlignment="1">
      <alignment horizontal="center" vertical="center" wrapText="1"/>
    </xf>
    <xf numFmtId="0" fontId="12" fillId="0" borderId="23" xfId="30" applyFont="1" applyFill="1" applyBorder="1" applyAlignment="1">
      <alignment horizontal="center" vertical="center" wrapText="1"/>
    </xf>
    <xf numFmtId="0" fontId="34" fillId="0" borderId="23" xfId="30" applyFont="1" applyFill="1" applyBorder="1" applyAlignment="1">
      <alignment horizontal="center" vertical="center" wrapText="1"/>
    </xf>
    <xf numFmtId="192" fontId="10" fillId="0" borderId="23" xfId="30" applyNumberFormat="1" applyFont="1" applyFill="1" applyBorder="1" applyAlignment="1">
      <alignment horizontal="center" vertical="center" wrapText="1"/>
    </xf>
    <xf numFmtId="0" fontId="36" fillId="0" borderId="23" xfId="30" applyFont="1" applyFill="1" applyBorder="1" applyAlignment="1">
      <alignment horizontal="center" vertical="center"/>
    </xf>
    <xf numFmtId="0" fontId="35" fillId="0" borderId="23" xfId="30" applyFont="1" applyFill="1" applyBorder="1" applyAlignment="1">
      <alignment horizontal="center" vertical="center"/>
    </xf>
    <xf numFmtId="0" fontId="9" fillId="0" borderId="23" xfId="30" applyFont="1" applyFill="1" applyBorder="1" applyAlignment="1">
      <alignment horizontal="center" vertical="center" wrapText="1"/>
    </xf>
    <xf numFmtId="191" fontId="9" fillId="0" borderId="23" xfId="30" applyNumberFormat="1" applyFont="1" applyFill="1" applyBorder="1" applyAlignment="1">
      <alignment horizontal="center" vertical="center" wrapText="1"/>
    </xf>
    <xf numFmtId="0" fontId="37" fillId="0" borderId="23" xfId="30" applyFont="1" applyFill="1" applyBorder="1" applyAlignment="1">
      <alignment horizontal="center" vertical="center"/>
    </xf>
    <xf numFmtId="180" fontId="36" fillId="0" borderId="23" xfId="30" applyNumberFormat="1" applyFont="1" applyFill="1" applyBorder="1" applyAlignment="1">
      <alignment horizontal="center" vertical="center"/>
    </xf>
    <xf numFmtId="0" fontId="25" fillId="0" borderId="23" xfId="30" applyFont="1" applyFill="1" applyBorder="1" applyAlignment="1">
      <alignment horizontal="center" vertical="center" wrapText="1"/>
    </xf>
    <xf numFmtId="0" fontId="38" fillId="0" borderId="23" xfId="3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6" fillId="0" borderId="23" xfId="30" applyFont="1" applyFill="1" applyBorder="1" applyAlignment="1">
      <alignment horizontal="center" vertical="center" wrapText="1"/>
    </xf>
    <xf numFmtId="0" fontId="30" fillId="0" borderId="23" xfId="30" applyFont="1" applyFill="1" applyBorder="1" applyAlignment="1">
      <alignment horizontal="center" vertical="center" wrapText="1"/>
    </xf>
    <xf numFmtId="0" fontId="0" fillId="0" borderId="0" xfId="30" applyFont="1" applyFill="1" applyAlignment="1">
      <alignment vertical="center"/>
    </xf>
  </cellXfs>
  <cellStyles count="95">
    <cellStyle name="20% - 强调文字颜色 1 2" xfId="48"/>
    <cellStyle name="20% - 强调文字颜色 2 2" xfId="39"/>
    <cellStyle name="20% - 强调文字颜色 3 2" xfId="67"/>
    <cellStyle name="20% - 强调文字颜色 4 2" xfId="7"/>
    <cellStyle name="20% - 强调文字颜色 5 2" xfId="55"/>
    <cellStyle name="20% - 强调文字颜色 6 2" xfId="51"/>
    <cellStyle name="40% - 强调文字颜色 1 2" xfId="40"/>
    <cellStyle name="40% - 强调文字颜色 2 2" xfId="68"/>
    <cellStyle name="40% - 强调文字颜色 3 2" xfId="69"/>
    <cellStyle name="40% - 强调文字颜色 4 2" xfId="60"/>
    <cellStyle name="40% - 强调文字颜色 5 2" xfId="34"/>
    <cellStyle name="40% - 强调文字颜色 6 2" xfId="38"/>
    <cellStyle name="60% - 强调文字颜色 1 2" xfId="70"/>
    <cellStyle name="60% - 强调文字颜色 2 2" xfId="79"/>
    <cellStyle name="60% - 强调文字颜色 3 2" xfId="71"/>
    <cellStyle name="60% - 强调文字颜色 4 2" xfId="59"/>
    <cellStyle name="60% - 强调文字颜色 5 2" xfId="53"/>
    <cellStyle name="60% - 强调文字颜色 6 2" xfId="65"/>
    <cellStyle name="AeE­ [0]_INQUIRY ¿μ¾÷AßAø " xfId="74"/>
    <cellStyle name="AeE­_INQUIRY ¿μ¾÷AßAø " xfId="75"/>
    <cellStyle name="AÞ¸¶ [0]_INQUIRY ¿?¾÷AßAø " xfId="94"/>
    <cellStyle name="AÞ¸¶_INQUIRY ¿?¾÷AßAø " xfId="89"/>
    <cellStyle name="C?AØ_¿?¾÷CoE² " xfId="33"/>
    <cellStyle name="C￥AØ_¿μ¾÷CoE² " xfId="76"/>
    <cellStyle name="Comma0" xfId="90"/>
    <cellStyle name="Currency0" xfId="93"/>
    <cellStyle name="Date" xfId="91"/>
    <cellStyle name="Fixed" xfId="92"/>
    <cellStyle name="Heading 1" xfId="41"/>
    <cellStyle name="Heading 2" xfId="78"/>
    <cellStyle name="Normal - Style1" xfId="31"/>
    <cellStyle name="Total" xfId="61"/>
    <cellStyle name="标题 1 2" xfId="56"/>
    <cellStyle name="标题 2 2" xfId="50"/>
    <cellStyle name="标题 3 2" xfId="88"/>
    <cellStyle name="标题 4 2" xfId="77"/>
    <cellStyle name="标题 5" xfId="57"/>
    <cellStyle name="差 2" xfId="54"/>
    <cellStyle name="常规" xfId="0" builtinId="0"/>
    <cellStyle name="常规 10" xfId="42"/>
    <cellStyle name="常规 11" xfId="80"/>
    <cellStyle name="常规 12" xfId="81"/>
    <cellStyle name="常规 13" xfId="82"/>
    <cellStyle name="常规 14" xfId="83"/>
    <cellStyle name="常规 15" xfId="85"/>
    <cellStyle name="常规 16" xfId="87"/>
    <cellStyle name="常规 17" xfId="73"/>
    <cellStyle name="常规 18" xfId="64"/>
    <cellStyle name="常规 19" xfId="26"/>
    <cellStyle name="常规 2" xfId="25"/>
    <cellStyle name="常规 2 2" xfId="52"/>
    <cellStyle name="常规 2 3" xfId="45"/>
    <cellStyle name="常规 20" xfId="84"/>
    <cellStyle name="常规 21" xfId="86"/>
    <cellStyle name="常规 22" xfId="72"/>
    <cellStyle name="常规 23" xfId="63"/>
    <cellStyle name="常规 3" xfId="46"/>
    <cellStyle name="常规 4" xfId="4"/>
    <cellStyle name="常规 5" xfId="24"/>
    <cellStyle name="常规 6" xfId="22"/>
    <cellStyle name="常规 7" xfId="30"/>
    <cellStyle name="常规 8" xfId="47"/>
    <cellStyle name="常规 9" xfId="36"/>
    <cellStyle name="常规_Sheet1" xfId="21"/>
    <cellStyle name="好 2" xfId="20"/>
    <cellStyle name="汇总 2" xfId="32"/>
    <cellStyle name="计算 2" xfId="16"/>
    <cellStyle name="检查单元格 2" xfId="49"/>
    <cellStyle name="解释性文本 2" xfId="43"/>
    <cellStyle name="警告文本 2" xfId="10"/>
    <cellStyle name="链接单元格 2" xfId="19"/>
    <cellStyle name="똿뗦먛귟 [0.00]_PRODUCT DETAIL Q1" xfId="18"/>
    <cellStyle name="똿뗦먛귟_PRODUCT DETAIL Q1" xfId="58"/>
    <cellStyle name="千位[0]_RT磁芯" xfId="29"/>
    <cellStyle name="千位_RT磁芯" xfId="17"/>
    <cellStyle name="强调文字颜色 1 2" xfId="15"/>
    <cellStyle name="强调文字颜色 2 2" xfId="23"/>
    <cellStyle name="强调文字颜色 3 2" xfId="62"/>
    <cellStyle name="强调文字颜色 4 2" xfId="14"/>
    <cellStyle name="强调文字颜色 5 2" xfId="37"/>
    <cellStyle name="强调文字颜色 6 2" xfId="11"/>
    <cellStyle name="适中 2" xfId="28"/>
    <cellStyle name="输出 2" xfId="13"/>
    <cellStyle name="输入 2" xfId="12"/>
    <cellStyle name="一般_Sheet1" xfId="27"/>
    <cellStyle name="믅됞 [0.00]_PRODUCT DETAIL Q1" xfId="44"/>
    <cellStyle name="믅됞_PRODUCT DETAIL Q1" xfId="9"/>
    <cellStyle name="백분율_HOBONG" xfId="8"/>
    <cellStyle name="注释 2" xfId="5"/>
    <cellStyle name="뷭?_BOOKSHIP" xfId="6"/>
    <cellStyle name="콤마 [0]_1202" xfId="66"/>
    <cellStyle name="콤마_1202" xfId="3"/>
    <cellStyle name="통화 [0]_1202" xfId="2"/>
    <cellStyle name="통화_1202" xfId="35"/>
    <cellStyle name="표준_(정보부문)월별인원계획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D14" sqref="D14"/>
    </sheetView>
  </sheetViews>
  <sheetFormatPr defaultColWidth="9" defaultRowHeight="14.4"/>
  <cols>
    <col min="1" max="1" width="5.77734375" customWidth="1"/>
    <col min="2" max="2" width="12.6640625" customWidth="1"/>
    <col min="3" max="3" width="27.109375" customWidth="1"/>
    <col min="4" max="4" width="18.109375" customWidth="1"/>
    <col min="5" max="5" width="17.77734375" customWidth="1"/>
    <col min="6" max="6" width="17.44140625" customWidth="1"/>
    <col min="7" max="7" width="17.109375" customWidth="1"/>
    <col min="8" max="8" width="12.21875" customWidth="1"/>
    <col min="9" max="9" width="15" customWidth="1"/>
    <col min="10" max="10" width="16.33203125" customWidth="1"/>
    <col min="11" max="11" width="15" customWidth="1"/>
  </cols>
  <sheetData>
    <row r="1" spans="1:12" ht="23.25" customHeight="1">
      <c r="A1" s="194" t="s">
        <v>256</v>
      </c>
      <c r="B1" s="194"/>
    </row>
    <row r="2" spans="1:12" ht="30" customHeight="1">
      <c r="A2" s="125" t="s">
        <v>0</v>
      </c>
      <c r="B2" s="125"/>
      <c r="C2" s="125"/>
      <c r="D2" s="125"/>
      <c r="E2" s="125"/>
      <c r="F2" s="125"/>
      <c r="G2" s="125"/>
      <c r="H2" s="125"/>
    </row>
    <row r="3" spans="1:12" ht="21.75" customHeight="1">
      <c r="A3" s="195" t="s">
        <v>257</v>
      </c>
      <c r="B3" s="195" t="s">
        <v>258</v>
      </c>
      <c r="C3" s="195" t="s">
        <v>259</v>
      </c>
      <c r="D3" s="196" t="s">
        <v>260</v>
      </c>
      <c r="E3" s="195" t="s">
        <v>261</v>
      </c>
      <c r="F3" s="195"/>
      <c r="G3" s="195"/>
      <c r="H3" s="195" t="s">
        <v>274</v>
      </c>
    </row>
    <row r="4" spans="1:12" ht="21.75" customHeight="1">
      <c r="A4" s="195"/>
      <c r="B4" s="195"/>
      <c r="C4" s="195"/>
      <c r="D4" s="196"/>
      <c r="E4" s="197" t="s">
        <v>262</v>
      </c>
      <c r="F4" s="197" t="s">
        <v>263</v>
      </c>
      <c r="G4" s="197" t="s">
        <v>264</v>
      </c>
      <c r="H4" s="195"/>
    </row>
    <row r="5" spans="1:12" ht="21.75" customHeight="1">
      <c r="A5" s="198">
        <v>1</v>
      </c>
      <c r="B5" s="199" t="s">
        <v>265</v>
      </c>
      <c r="C5" s="200" t="s">
        <v>266</v>
      </c>
      <c r="D5" s="201">
        <v>68782.63</v>
      </c>
      <c r="E5" s="202">
        <v>4986.740675</v>
      </c>
      <c r="F5" s="202">
        <v>1547.6091750000001</v>
      </c>
      <c r="G5" s="202">
        <v>3439.1315</v>
      </c>
      <c r="H5" s="203"/>
      <c r="I5" s="121"/>
      <c r="J5" s="122"/>
      <c r="K5" s="123"/>
      <c r="L5" s="118"/>
    </row>
    <row r="6" spans="1:12" ht="21.75" customHeight="1">
      <c r="A6" s="198"/>
      <c r="B6" s="199"/>
      <c r="C6" s="200" t="s">
        <v>267</v>
      </c>
      <c r="D6" s="201">
        <v>2571.21</v>
      </c>
      <c r="E6" s="202">
        <v>77.136300000000006</v>
      </c>
      <c r="F6" s="202">
        <v>38.568150000000003</v>
      </c>
      <c r="G6" s="202">
        <v>38.568150000000003</v>
      </c>
      <c r="H6" s="200"/>
      <c r="I6" s="121"/>
      <c r="J6" s="122"/>
      <c r="K6" s="123"/>
      <c r="L6" s="118"/>
    </row>
    <row r="7" spans="1:12" s="118" customFormat="1" ht="21.75" customHeight="1">
      <c r="A7" s="204"/>
      <c r="B7" s="205"/>
      <c r="C7" s="197" t="s">
        <v>268</v>
      </c>
      <c r="D7" s="206">
        <f>SUM(D5:D6)</f>
        <v>71353.840000000011</v>
      </c>
      <c r="E7" s="207">
        <f>SUM(E5:E6)</f>
        <v>5063.8769750000001</v>
      </c>
      <c r="F7" s="207">
        <f>SUM(F5:F6)</f>
        <v>1586.1773250000001</v>
      </c>
      <c r="G7" s="207">
        <f>SUM(G5:G6)</f>
        <v>3477.69965</v>
      </c>
      <c r="H7" s="197"/>
      <c r="J7" s="122"/>
      <c r="K7" s="124"/>
    </row>
    <row r="8" spans="1:12" ht="21.75" customHeight="1">
      <c r="A8" s="198">
        <v>2</v>
      </c>
      <c r="B8" s="199" t="s">
        <v>269</v>
      </c>
      <c r="C8" s="200" t="s">
        <v>266</v>
      </c>
      <c r="D8" s="201">
        <v>15087.62</v>
      </c>
      <c r="E8" s="202">
        <v>678.94290000000001</v>
      </c>
      <c r="F8" s="202">
        <v>339.47145</v>
      </c>
      <c r="G8" s="202">
        <v>339.47145</v>
      </c>
      <c r="H8" s="203"/>
      <c r="J8" s="122"/>
      <c r="K8" s="123"/>
    </row>
    <row r="9" spans="1:12" ht="21.75" customHeight="1">
      <c r="A9" s="198"/>
      <c r="B9" s="199"/>
      <c r="C9" s="208" t="s">
        <v>270</v>
      </c>
      <c r="D9" s="209">
        <v>2636.95</v>
      </c>
      <c r="E9" s="210">
        <v>79.108500000000006</v>
      </c>
      <c r="F9" s="210">
        <v>39.554250000000003</v>
      </c>
      <c r="G9" s="210">
        <v>39.554250000000003</v>
      </c>
      <c r="H9" s="200"/>
      <c r="J9" s="122"/>
    </row>
    <row r="10" spans="1:12" ht="21.75" customHeight="1">
      <c r="A10" s="198"/>
      <c r="B10" s="199"/>
      <c r="C10" s="200" t="s">
        <v>271</v>
      </c>
      <c r="D10" s="201">
        <v>11697.67</v>
      </c>
      <c r="E10" s="202">
        <v>409.41845000000001</v>
      </c>
      <c r="F10" s="202">
        <v>204.709225</v>
      </c>
      <c r="G10" s="202">
        <v>204.709225</v>
      </c>
      <c r="H10" s="200"/>
      <c r="J10" s="122"/>
    </row>
    <row r="11" spans="1:12" s="118" customFormat="1" ht="21.75" customHeight="1">
      <c r="A11" s="204"/>
      <c r="B11" s="205"/>
      <c r="C11" s="197" t="s">
        <v>268</v>
      </c>
      <c r="D11" s="206">
        <f>SUM(D8:D10)</f>
        <v>29422.239999999998</v>
      </c>
      <c r="E11" s="211">
        <f t="shared" ref="E11:G11" si="0">SUM(E8:E10)</f>
        <v>1167.46985</v>
      </c>
      <c r="F11" s="211">
        <f t="shared" si="0"/>
        <v>583.73492499999998</v>
      </c>
      <c r="G11" s="211">
        <f t="shared" si="0"/>
        <v>583.73492499999998</v>
      </c>
      <c r="H11" s="197"/>
      <c r="J11" s="122"/>
    </row>
    <row r="12" spans="1:12" ht="21.75" customHeight="1">
      <c r="A12" s="198">
        <v>3</v>
      </c>
      <c r="B12" s="199" t="s">
        <v>272</v>
      </c>
      <c r="C12" s="200" t="s">
        <v>266</v>
      </c>
      <c r="D12" s="201">
        <v>750.12</v>
      </c>
      <c r="E12" s="202">
        <v>33.755400000000002</v>
      </c>
      <c r="F12" s="202">
        <v>16.877700000000001</v>
      </c>
      <c r="G12" s="202">
        <v>16.877700000000001</v>
      </c>
      <c r="H12" s="200"/>
      <c r="J12" s="122"/>
    </row>
    <row r="13" spans="1:12" s="118" customFormat="1" ht="21.75" customHeight="1">
      <c r="A13" s="204"/>
      <c r="B13" s="205"/>
      <c r="C13" s="197" t="s">
        <v>268</v>
      </c>
      <c r="D13" s="206">
        <f>SUM(D12:D12)</f>
        <v>750.12</v>
      </c>
      <c r="E13" s="207">
        <f>SUM(E12:E12)</f>
        <v>33.755400000000002</v>
      </c>
      <c r="F13" s="207">
        <f>SUM(F12:F12)</f>
        <v>16.877700000000001</v>
      </c>
      <c r="G13" s="207">
        <f>SUM(G12:G12)</f>
        <v>16.877700000000001</v>
      </c>
      <c r="H13" s="197"/>
      <c r="I13"/>
      <c r="J13" s="122"/>
    </row>
    <row r="14" spans="1:12" ht="21.75" customHeight="1">
      <c r="A14" s="212">
        <v>4</v>
      </c>
      <c r="B14" s="213" t="s">
        <v>273</v>
      </c>
      <c r="C14" s="200" t="s">
        <v>266</v>
      </c>
      <c r="D14" s="201">
        <v>8461.93</v>
      </c>
      <c r="E14" s="202">
        <v>380.78685000000002</v>
      </c>
      <c r="F14" s="202">
        <v>190.39342500000001</v>
      </c>
      <c r="G14" s="202">
        <v>190.39342500000001</v>
      </c>
      <c r="H14" s="203"/>
      <c r="J14" s="122"/>
    </row>
    <row r="15" spans="1:12" ht="21.75" customHeight="1">
      <c r="A15" s="212"/>
      <c r="B15" s="213"/>
      <c r="C15" s="200" t="s">
        <v>267</v>
      </c>
      <c r="D15" s="201">
        <v>367.68</v>
      </c>
      <c r="E15" s="202">
        <v>11.0304</v>
      </c>
      <c r="F15" s="202">
        <v>5.5152000000000001</v>
      </c>
      <c r="G15" s="202">
        <v>5.5152000000000001</v>
      </c>
      <c r="H15" s="200"/>
      <c r="J15" s="122"/>
    </row>
    <row r="16" spans="1:12" s="118" customFormat="1" ht="21.75" customHeight="1">
      <c r="A16" s="212"/>
      <c r="B16" s="213"/>
      <c r="C16" s="197" t="s">
        <v>268</v>
      </c>
      <c r="D16" s="206">
        <f>SUM(D14:D15)</f>
        <v>8829.61</v>
      </c>
      <c r="E16" s="207">
        <f>SUM(E14:E15)</f>
        <v>391.81725</v>
      </c>
      <c r="F16" s="207">
        <f>SUM(F14:F15)</f>
        <v>195.908625</v>
      </c>
      <c r="G16" s="207">
        <f>SUM(G14:G15)</f>
        <v>195.908625</v>
      </c>
      <c r="H16" s="197"/>
      <c r="J16" s="122"/>
    </row>
    <row r="17" spans="1:8" ht="28.5" customHeight="1">
      <c r="A17" s="195" t="s">
        <v>262</v>
      </c>
      <c r="B17" s="195"/>
      <c r="C17" s="195"/>
      <c r="D17" s="206">
        <f>D7+D11+D13+D16</f>
        <v>110355.81000000001</v>
      </c>
      <c r="E17" s="206">
        <f t="shared" ref="E17:G17" si="1">E7+E11+E13+E16</f>
        <v>6656.9194750000006</v>
      </c>
      <c r="F17" s="206">
        <f t="shared" si="1"/>
        <v>2382.6985750000003</v>
      </c>
      <c r="G17" s="206">
        <f t="shared" si="1"/>
        <v>4274.2209000000003</v>
      </c>
      <c r="H17" s="197"/>
    </row>
    <row r="19" spans="1:8">
      <c r="E19" s="120"/>
    </row>
    <row r="30" spans="1:8">
      <c r="D30" s="119"/>
    </row>
  </sheetData>
  <mergeCells count="17">
    <mergeCell ref="H3:H4"/>
    <mergeCell ref="A1:B1"/>
    <mergeCell ref="A2:H2"/>
    <mergeCell ref="E3:G3"/>
    <mergeCell ref="A17:C17"/>
    <mergeCell ref="A3:A4"/>
    <mergeCell ref="A5:A7"/>
    <mergeCell ref="A8:A11"/>
    <mergeCell ref="A12:A13"/>
    <mergeCell ref="A14:A16"/>
    <mergeCell ref="B3:B4"/>
    <mergeCell ref="B5:B7"/>
    <mergeCell ref="B8:B11"/>
    <mergeCell ref="B12:B13"/>
    <mergeCell ref="B14:B16"/>
    <mergeCell ref="C3:C4"/>
    <mergeCell ref="D3:D4"/>
  </mergeCells>
  <phoneticPr fontId="73" type="noConversion"/>
  <printOptions horizontalCentered="1"/>
  <pageMargins left="0.63" right="0.4" top="0.54" bottom="0.46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sqref="A1:L1"/>
    </sheetView>
  </sheetViews>
  <sheetFormatPr defaultColWidth="9" defaultRowHeight="14.4"/>
  <cols>
    <col min="1" max="1" width="7.6640625" style="116" customWidth="1"/>
    <col min="2" max="2" width="12.6640625" style="116" customWidth="1"/>
    <col min="3" max="3" width="10.21875" style="116" customWidth="1"/>
    <col min="4" max="4" width="14.6640625" style="116" customWidth="1"/>
    <col min="5" max="5" width="14.21875" style="116" customWidth="1"/>
    <col min="6" max="6" width="11.44140625" style="116" customWidth="1"/>
    <col min="7" max="7" width="10.77734375" style="116" customWidth="1"/>
    <col min="8" max="9" width="12.77734375" style="116" customWidth="1"/>
    <col min="10" max="10" width="12.33203125" style="116" customWidth="1"/>
    <col min="11" max="11" width="16.33203125" style="116" customWidth="1"/>
    <col min="12" max="12" width="49.77734375" style="235" customWidth="1"/>
    <col min="13" max="16384" width="9" style="7"/>
  </cols>
  <sheetData>
    <row r="1" spans="1:12" s="2" customFormat="1" ht="21.6">
      <c r="A1" s="126" t="s">
        <v>277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2" customForma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s="2" customFormat="1" ht="18" customHeight="1">
      <c r="A3" s="132" t="s">
        <v>9</v>
      </c>
      <c r="B3" s="134" t="s">
        <v>10</v>
      </c>
      <c r="C3" s="136" t="s">
        <v>11</v>
      </c>
      <c r="D3" s="161" t="s">
        <v>120</v>
      </c>
      <c r="E3" s="138" t="s">
        <v>12</v>
      </c>
      <c r="F3" s="138" t="s">
        <v>13</v>
      </c>
      <c r="G3" s="138" t="s">
        <v>14</v>
      </c>
      <c r="H3" s="129" t="s">
        <v>15</v>
      </c>
      <c r="I3" s="130"/>
      <c r="J3" s="131"/>
      <c r="K3" s="138" t="s">
        <v>16</v>
      </c>
      <c r="L3" s="138" t="s">
        <v>17</v>
      </c>
    </row>
    <row r="4" spans="1:12" s="2" customFormat="1" ht="19.5" customHeight="1">
      <c r="A4" s="133"/>
      <c r="B4" s="135"/>
      <c r="C4" s="137"/>
      <c r="D4" s="162"/>
      <c r="E4" s="139"/>
      <c r="F4" s="139"/>
      <c r="G4" s="139"/>
      <c r="H4" s="117" t="s">
        <v>18</v>
      </c>
      <c r="I4" s="117" t="s">
        <v>19</v>
      </c>
      <c r="J4" s="117" t="s">
        <v>20</v>
      </c>
      <c r="K4" s="139"/>
      <c r="L4" s="139"/>
    </row>
    <row r="5" spans="1:12" s="2" customFormat="1" ht="25.05" customHeight="1">
      <c r="A5" s="214">
        <v>1</v>
      </c>
      <c r="B5" s="215" t="s">
        <v>21</v>
      </c>
      <c r="C5" s="216" t="s">
        <v>22</v>
      </c>
      <c r="D5" s="217" t="s">
        <v>126</v>
      </c>
      <c r="E5" s="216">
        <v>417.32</v>
      </c>
      <c r="F5" s="216">
        <v>1</v>
      </c>
      <c r="G5" s="215">
        <v>1</v>
      </c>
      <c r="H5" s="216">
        <f t="shared" ref="H5:H12" si="0">I5+J5</f>
        <v>30.255699999999997</v>
      </c>
      <c r="I5" s="216">
        <f t="shared" ref="I5:I12" si="1">E5*225/10000</f>
        <v>9.3896999999999995</v>
      </c>
      <c r="J5" s="216">
        <f t="shared" ref="J5:J12" si="2">E5*500/10000</f>
        <v>20.866</v>
      </c>
      <c r="K5" s="216">
        <v>344.29</v>
      </c>
      <c r="L5" s="232" t="s">
        <v>23</v>
      </c>
    </row>
    <row r="6" spans="1:12" s="2" customFormat="1" ht="25.05" customHeight="1">
      <c r="A6" s="214">
        <v>2</v>
      </c>
      <c r="B6" s="215" t="s">
        <v>21</v>
      </c>
      <c r="C6" s="216" t="s">
        <v>24</v>
      </c>
      <c r="D6" s="217" t="s">
        <v>126</v>
      </c>
      <c r="E6" s="216">
        <v>1802.82</v>
      </c>
      <c r="F6" s="216">
        <v>1</v>
      </c>
      <c r="G6" s="215">
        <v>31</v>
      </c>
      <c r="H6" s="216">
        <f t="shared" si="0"/>
        <v>130.70445000000001</v>
      </c>
      <c r="I6" s="216">
        <f t="shared" si="1"/>
        <v>40.563450000000003</v>
      </c>
      <c r="J6" s="216">
        <f t="shared" si="2"/>
        <v>90.141000000000005</v>
      </c>
      <c r="K6" s="216">
        <v>1772.66</v>
      </c>
      <c r="L6" s="232" t="s">
        <v>276</v>
      </c>
    </row>
    <row r="7" spans="1:12" s="2" customFormat="1" ht="25.05" customHeight="1">
      <c r="A7" s="214">
        <v>3</v>
      </c>
      <c r="B7" s="215" t="s">
        <v>21</v>
      </c>
      <c r="C7" s="216" t="s">
        <v>25</v>
      </c>
      <c r="D7" s="217" t="s">
        <v>126</v>
      </c>
      <c r="E7" s="216">
        <v>2827.58</v>
      </c>
      <c r="F7" s="216">
        <v>1</v>
      </c>
      <c r="G7" s="215">
        <v>28</v>
      </c>
      <c r="H7" s="216">
        <f t="shared" si="0"/>
        <v>204.99955</v>
      </c>
      <c r="I7" s="216">
        <f t="shared" si="1"/>
        <v>63.620550000000001</v>
      </c>
      <c r="J7" s="216">
        <f t="shared" si="2"/>
        <v>141.37899999999999</v>
      </c>
      <c r="K7" s="216">
        <v>2661.43</v>
      </c>
      <c r="L7" s="232" t="s">
        <v>26</v>
      </c>
    </row>
    <row r="8" spans="1:12" s="2" customFormat="1" ht="25.05" customHeight="1">
      <c r="A8" s="214">
        <v>4</v>
      </c>
      <c r="B8" s="215" t="s">
        <v>21</v>
      </c>
      <c r="C8" s="216" t="s">
        <v>27</v>
      </c>
      <c r="D8" s="217" t="s">
        <v>126</v>
      </c>
      <c r="E8" s="216">
        <v>1521.17</v>
      </c>
      <c r="F8" s="216">
        <v>1</v>
      </c>
      <c r="G8" s="215">
        <v>220</v>
      </c>
      <c r="H8" s="216">
        <f t="shared" si="0"/>
        <v>110.284825</v>
      </c>
      <c r="I8" s="216">
        <f t="shared" si="1"/>
        <v>34.226325000000003</v>
      </c>
      <c r="J8" s="216">
        <f t="shared" si="2"/>
        <v>76.058499999999995</v>
      </c>
      <c r="K8" s="216">
        <v>874.83</v>
      </c>
      <c r="L8" s="232" t="s">
        <v>28</v>
      </c>
    </row>
    <row r="9" spans="1:12" s="3" customFormat="1" ht="25.05" customHeight="1">
      <c r="A9" s="214">
        <v>5</v>
      </c>
      <c r="B9" s="215" t="s">
        <v>21</v>
      </c>
      <c r="C9" s="216" t="s">
        <v>29</v>
      </c>
      <c r="D9" s="217" t="s">
        <v>126</v>
      </c>
      <c r="E9" s="216">
        <v>2109.9299999999998</v>
      </c>
      <c r="F9" s="216">
        <v>1</v>
      </c>
      <c r="G9" s="215">
        <v>640</v>
      </c>
      <c r="H9" s="216">
        <f t="shared" si="0"/>
        <v>152.96992499999999</v>
      </c>
      <c r="I9" s="216">
        <f t="shared" si="1"/>
        <v>47.473424999999992</v>
      </c>
      <c r="J9" s="216">
        <f t="shared" si="2"/>
        <v>105.4965</v>
      </c>
      <c r="K9" s="216">
        <v>1675.38</v>
      </c>
      <c r="L9" s="232" t="s">
        <v>30</v>
      </c>
    </row>
    <row r="10" spans="1:12" s="2" customFormat="1" ht="25.05" customHeight="1">
      <c r="A10" s="214">
        <v>6</v>
      </c>
      <c r="B10" s="215" t="s">
        <v>21</v>
      </c>
      <c r="C10" s="216" t="s">
        <v>31</v>
      </c>
      <c r="D10" s="217" t="s">
        <v>126</v>
      </c>
      <c r="E10" s="216">
        <v>2784.91</v>
      </c>
      <c r="F10" s="216">
        <v>1</v>
      </c>
      <c r="G10" s="215">
        <v>752</v>
      </c>
      <c r="H10" s="216">
        <f t="shared" si="0"/>
        <v>201.90597499999998</v>
      </c>
      <c r="I10" s="216">
        <f t="shared" si="1"/>
        <v>62.660474999999998</v>
      </c>
      <c r="J10" s="216">
        <f t="shared" si="2"/>
        <v>139.24549999999999</v>
      </c>
      <c r="K10" s="216">
        <v>2524.33</v>
      </c>
      <c r="L10" s="232" t="s">
        <v>32</v>
      </c>
    </row>
    <row r="11" spans="1:12" s="1" customFormat="1" ht="25.05" customHeight="1">
      <c r="A11" s="214">
        <v>7</v>
      </c>
      <c r="B11" s="215" t="s">
        <v>21</v>
      </c>
      <c r="C11" s="216" t="s">
        <v>33</v>
      </c>
      <c r="D11" s="217" t="s">
        <v>126</v>
      </c>
      <c r="E11" s="216">
        <v>836.7</v>
      </c>
      <c r="F11" s="216">
        <v>1</v>
      </c>
      <c r="G11" s="215">
        <v>75</v>
      </c>
      <c r="H11" s="216">
        <f t="shared" si="0"/>
        <v>60.66075</v>
      </c>
      <c r="I11" s="216">
        <f t="shared" si="1"/>
        <v>18.825749999999999</v>
      </c>
      <c r="J11" s="216">
        <f t="shared" si="2"/>
        <v>41.835000000000001</v>
      </c>
      <c r="K11" s="216">
        <v>734.21</v>
      </c>
      <c r="L11" s="232" t="s">
        <v>34</v>
      </c>
    </row>
    <row r="12" spans="1:12" s="2" customFormat="1" ht="25.05" customHeight="1">
      <c r="A12" s="214">
        <v>8</v>
      </c>
      <c r="B12" s="215" t="s">
        <v>21</v>
      </c>
      <c r="C12" s="216" t="s">
        <v>35</v>
      </c>
      <c r="D12" s="217" t="s">
        <v>126</v>
      </c>
      <c r="E12" s="216">
        <v>1457.03</v>
      </c>
      <c r="F12" s="216">
        <v>1</v>
      </c>
      <c r="G12" s="215">
        <v>441</v>
      </c>
      <c r="H12" s="216">
        <f t="shared" si="0"/>
        <v>105.634675</v>
      </c>
      <c r="I12" s="216">
        <f t="shared" si="1"/>
        <v>32.783175</v>
      </c>
      <c r="J12" s="216">
        <f t="shared" si="2"/>
        <v>72.851500000000001</v>
      </c>
      <c r="K12" s="216">
        <v>1196.21</v>
      </c>
      <c r="L12" s="232" t="s">
        <v>36</v>
      </c>
    </row>
    <row r="13" spans="1:12" s="1" customFormat="1" ht="25.05" customHeight="1">
      <c r="A13" s="218" t="s">
        <v>37</v>
      </c>
      <c r="B13" s="218"/>
      <c r="C13" s="218"/>
      <c r="D13" s="218"/>
      <c r="E13" s="219">
        <f>SUM(E5:E12)</f>
        <v>13757.460000000001</v>
      </c>
      <c r="F13" s="219">
        <f t="shared" ref="F13:K13" si="3">SUM(F5:F12)</f>
        <v>8</v>
      </c>
      <c r="G13" s="219"/>
      <c r="H13" s="220">
        <f t="shared" si="3"/>
        <v>997.41584999999998</v>
      </c>
      <c r="I13" s="220">
        <f t="shared" si="3"/>
        <v>309.54285000000004</v>
      </c>
      <c r="J13" s="220">
        <f t="shared" si="3"/>
        <v>687.87300000000005</v>
      </c>
      <c r="K13" s="219">
        <f t="shared" si="3"/>
        <v>11783.34</v>
      </c>
      <c r="L13" s="233"/>
    </row>
    <row r="14" spans="1:12" s="2" customFormat="1" ht="25.05" customHeight="1">
      <c r="A14" s="214">
        <v>9</v>
      </c>
      <c r="B14" s="215" t="s">
        <v>38</v>
      </c>
      <c r="C14" s="216" t="s">
        <v>39</v>
      </c>
      <c r="D14" s="217" t="s">
        <v>126</v>
      </c>
      <c r="E14" s="216">
        <v>470.31</v>
      </c>
      <c r="F14" s="216">
        <v>1</v>
      </c>
      <c r="G14" s="215">
        <v>32</v>
      </c>
      <c r="H14" s="216">
        <f t="shared" ref="H14:H26" si="4">I14+J14</f>
        <v>34.097475000000003</v>
      </c>
      <c r="I14" s="216">
        <f t="shared" ref="I14:I26" si="5">E14*225/10000</f>
        <v>10.581975</v>
      </c>
      <c r="J14" s="216">
        <f t="shared" ref="J14:J26" si="6">E14*500/10000</f>
        <v>23.515499999999999</v>
      </c>
      <c r="K14" s="216"/>
      <c r="L14" s="232"/>
    </row>
    <row r="15" spans="1:12" s="2" customFormat="1" ht="25.05" customHeight="1">
      <c r="A15" s="214">
        <v>10</v>
      </c>
      <c r="B15" s="215" t="s">
        <v>38</v>
      </c>
      <c r="C15" s="216" t="s">
        <v>40</v>
      </c>
      <c r="D15" s="217" t="s">
        <v>126</v>
      </c>
      <c r="E15" s="216">
        <v>1514.27</v>
      </c>
      <c r="F15" s="216">
        <v>1</v>
      </c>
      <c r="G15" s="215">
        <v>124</v>
      </c>
      <c r="H15" s="216">
        <f t="shared" si="4"/>
        <v>109.78457499999999</v>
      </c>
      <c r="I15" s="216">
        <f t="shared" si="5"/>
        <v>34.071075</v>
      </c>
      <c r="J15" s="216">
        <f t="shared" si="6"/>
        <v>75.713499999999996</v>
      </c>
      <c r="K15" s="216"/>
      <c r="L15" s="232"/>
    </row>
    <row r="16" spans="1:12" s="2" customFormat="1" ht="25.05" customHeight="1">
      <c r="A16" s="214">
        <v>11</v>
      </c>
      <c r="B16" s="215" t="s">
        <v>38</v>
      </c>
      <c r="C16" s="216" t="s">
        <v>41</v>
      </c>
      <c r="D16" s="217" t="s">
        <v>126</v>
      </c>
      <c r="E16" s="216">
        <v>1017.78</v>
      </c>
      <c r="F16" s="216">
        <v>1</v>
      </c>
      <c r="G16" s="215">
        <v>3</v>
      </c>
      <c r="H16" s="216">
        <f t="shared" si="4"/>
        <v>73.789050000000003</v>
      </c>
      <c r="I16" s="216">
        <f t="shared" si="5"/>
        <v>22.90005</v>
      </c>
      <c r="J16" s="216">
        <f t="shared" si="6"/>
        <v>50.889000000000003</v>
      </c>
      <c r="K16" s="216"/>
      <c r="L16" s="232"/>
    </row>
    <row r="17" spans="1:12" s="2" customFormat="1" ht="25.05" customHeight="1">
      <c r="A17" s="214">
        <v>12</v>
      </c>
      <c r="B17" s="215" t="s">
        <v>38</v>
      </c>
      <c r="C17" s="216" t="s">
        <v>42</v>
      </c>
      <c r="D17" s="217" t="s">
        <v>126</v>
      </c>
      <c r="E17" s="216">
        <v>891.56</v>
      </c>
      <c r="F17" s="216">
        <v>1</v>
      </c>
      <c r="G17" s="215">
        <v>405</v>
      </c>
      <c r="H17" s="216">
        <f t="shared" si="4"/>
        <v>64.638100000000009</v>
      </c>
      <c r="I17" s="216">
        <f t="shared" si="5"/>
        <v>20.060099999999998</v>
      </c>
      <c r="J17" s="216">
        <f t="shared" si="6"/>
        <v>44.578000000000003</v>
      </c>
      <c r="K17" s="216"/>
      <c r="L17" s="232"/>
    </row>
    <row r="18" spans="1:12" s="56" customFormat="1" ht="25.05" customHeight="1">
      <c r="A18" s="214">
        <v>13</v>
      </c>
      <c r="B18" s="215" t="s">
        <v>38</v>
      </c>
      <c r="C18" s="216" t="s">
        <v>43</v>
      </c>
      <c r="D18" s="217" t="s">
        <v>126</v>
      </c>
      <c r="E18" s="216">
        <v>1045.1500000000001</v>
      </c>
      <c r="F18" s="216">
        <v>1</v>
      </c>
      <c r="G18" s="215">
        <v>82</v>
      </c>
      <c r="H18" s="216">
        <f t="shared" si="4"/>
        <v>75.773375000000016</v>
      </c>
      <c r="I18" s="216">
        <f t="shared" si="5"/>
        <v>23.515875000000001</v>
      </c>
      <c r="J18" s="216">
        <f t="shared" si="6"/>
        <v>52.257500000000007</v>
      </c>
      <c r="K18" s="216"/>
      <c r="L18" s="232"/>
    </row>
    <row r="19" spans="1:12" s="2" customFormat="1" ht="25.05" customHeight="1">
      <c r="A19" s="214">
        <v>14</v>
      </c>
      <c r="B19" s="215" t="s">
        <v>38</v>
      </c>
      <c r="C19" s="216" t="s">
        <v>44</v>
      </c>
      <c r="D19" s="217" t="s">
        <v>126</v>
      </c>
      <c r="E19" s="216">
        <v>1181.6400000000001</v>
      </c>
      <c r="F19" s="216">
        <v>1</v>
      </c>
      <c r="G19" s="215">
        <v>236</v>
      </c>
      <c r="H19" s="216">
        <f t="shared" si="4"/>
        <v>85.668900000000008</v>
      </c>
      <c r="I19" s="216">
        <f t="shared" si="5"/>
        <v>26.5869</v>
      </c>
      <c r="J19" s="216">
        <f t="shared" si="6"/>
        <v>59.082000000000001</v>
      </c>
      <c r="K19" s="216"/>
      <c r="L19" s="232"/>
    </row>
    <row r="20" spans="1:12" s="3" customFormat="1" ht="25.05" customHeight="1">
      <c r="A20" s="214">
        <v>15</v>
      </c>
      <c r="B20" s="215" t="s">
        <v>38</v>
      </c>
      <c r="C20" s="216" t="s">
        <v>45</v>
      </c>
      <c r="D20" s="217" t="s">
        <v>126</v>
      </c>
      <c r="E20" s="216">
        <v>1057.83</v>
      </c>
      <c r="F20" s="216">
        <v>1</v>
      </c>
      <c r="G20" s="215">
        <v>75</v>
      </c>
      <c r="H20" s="216">
        <f t="shared" si="4"/>
        <v>76.692674999999994</v>
      </c>
      <c r="I20" s="216">
        <f t="shared" si="5"/>
        <v>23.801174999999997</v>
      </c>
      <c r="J20" s="216">
        <f t="shared" si="6"/>
        <v>52.891500000000001</v>
      </c>
      <c r="K20" s="216"/>
      <c r="L20" s="232"/>
    </row>
    <row r="21" spans="1:12" s="2" customFormat="1" ht="25.05" customHeight="1">
      <c r="A21" s="214">
        <v>16</v>
      </c>
      <c r="B21" s="215" t="s">
        <v>38</v>
      </c>
      <c r="C21" s="216" t="s">
        <v>46</v>
      </c>
      <c r="D21" s="217" t="s">
        <v>126</v>
      </c>
      <c r="E21" s="216">
        <v>939.06</v>
      </c>
      <c r="F21" s="216">
        <v>1</v>
      </c>
      <c r="G21" s="215">
        <v>58</v>
      </c>
      <c r="H21" s="216">
        <f t="shared" si="4"/>
        <v>68.081850000000003</v>
      </c>
      <c r="I21" s="216">
        <f t="shared" si="5"/>
        <v>21.12885</v>
      </c>
      <c r="J21" s="216">
        <f t="shared" si="6"/>
        <v>46.953000000000003</v>
      </c>
      <c r="K21" s="216"/>
      <c r="L21" s="232"/>
    </row>
    <row r="22" spans="1:12" s="2" customFormat="1" ht="25.05" customHeight="1">
      <c r="A22" s="214">
        <v>17</v>
      </c>
      <c r="B22" s="215" t="s">
        <v>38</v>
      </c>
      <c r="C22" s="216" t="s">
        <v>47</v>
      </c>
      <c r="D22" s="217" t="s">
        <v>126</v>
      </c>
      <c r="E22" s="216">
        <v>190.2</v>
      </c>
      <c r="F22" s="216">
        <v>1</v>
      </c>
      <c r="G22" s="215">
        <v>4</v>
      </c>
      <c r="H22" s="216">
        <f t="shared" si="4"/>
        <v>13.7895</v>
      </c>
      <c r="I22" s="216">
        <f t="shared" si="5"/>
        <v>4.2794999999999996</v>
      </c>
      <c r="J22" s="216">
        <f t="shared" si="6"/>
        <v>9.51</v>
      </c>
      <c r="K22" s="216"/>
      <c r="L22" s="232"/>
    </row>
    <row r="23" spans="1:12" s="2" customFormat="1" ht="25.05" customHeight="1">
      <c r="A23" s="214">
        <v>18</v>
      </c>
      <c r="B23" s="215" t="s">
        <v>38</v>
      </c>
      <c r="C23" s="216" t="s">
        <v>48</v>
      </c>
      <c r="D23" s="217" t="s">
        <v>126</v>
      </c>
      <c r="E23" s="216">
        <v>491.6</v>
      </c>
      <c r="F23" s="216">
        <v>1</v>
      </c>
      <c r="G23" s="215">
        <v>3</v>
      </c>
      <c r="H23" s="216">
        <f t="shared" si="4"/>
        <v>35.640999999999998</v>
      </c>
      <c r="I23" s="216">
        <f t="shared" si="5"/>
        <v>11.061</v>
      </c>
      <c r="J23" s="216">
        <f t="shared" si="6"/>
        <v>24.58</v>
      </c>
      <c r="K23" s="216"/>
      <c r="L23" s="232"/>
    </row>
    <row r="24" spans="1:12" s="4" customFormat="1" ht="25.05" customHeight="1">
      <c r="A24" s="214">
        <v>19</v>
      </c>
      <c r="B24" s="215" t="s">
        <v>38</v>
      </c>
      <c r="C24" s="216" t="s">
        <v>49</v>
      </c>
      <c r="D24" s="217" t="s">
        <v>126</v>
      </c>
      <c r="E24" s="216">
        <v>2205.1999999999998</v>
      </c>
      <c r="F24" s="216">
        <v>1</v>
      </c>
      <c r="G24" s="215">
        <v>9</v>
      </c>
      <c r="H24" s="216">
        <f t="shared" si="4"/>
        <v>159.87700000000001</v>
      </c>
      <c r="I24" s="216">
        <f t="shared" si="5"/>
        <v>49.616999999999997</v>
      </c>
      <c r="J24" s="216">
        <f t="shared" si="6"/>
        <v>110.26</v>
      </c>
      <c r="K24" s="216"/>
      <c r="L24" s="232"/>
    </row>
    <row r="25" spans="1:12" s="3" customFormat="1" ht="25.05" customHeight="1">
      <c r="A25" s="214">
        <v>20</v>
      </c>
      <c r="B25" s="215" t="s">
        <v>38</v>
      </c>
      <c r="C25" s="216" t="s">
        <v>50</v>
      </c>
      <c r="D25" s="217" t="s">
        <v>126</v>
      </c>
      <c r="E25" s="216">
        <v>1392.41</v>
      </c>
      <c r="F25" s="216">
        <v>1</v>
      </c>
      <c r="G25" s="215">
        <v>78</v>
      </c>
      <c r="H25" s="216">
        <f t="shared" si="4"/>
        <v>100.949725</v>
      </c>
      <c r="I25" s="216">
        <f t="shared" si="5"/>
        <v>31.329225000000001</v>
      </c>
      <c r="J25" s="216">
        <f t="shared" si="6"/>
        <v>69.620500000000007</v>
      </c>
      <c r="K25" s="216"/>
      <c r="L25" s="232"/>
    </row>
    <row r="26" spans="1:12" s="2" customFormat="1" ht="25.05" customHeight="1">
      <c r="A26" s="214">
        <v>21</v>
      </c>
      <c r="B26" s="215" t="s">
        <v>38</v>
      </c>
      <c r="C26" s="216" t="s">
        <v>51</v>
      </c>
      <c r="D26" s="217" t="s">
        <v>126</v>
      </c>
      <c r="E26" s="216">
        <v>1178.6300000000001</v>
      </c>
      <c r="F26" s="216">
        <v>1</v>
      </c>
      <c r="G26" s="215">
        <v>12</v>
      </c>
      <c r="H26" s="216">
        <f t="shared" si="4"/>
        <v>85.450675000000004</v>
      </c>
      <c r="I26" s="216">
        <f t="shared" si="5"/>
        <v>26.519175000000001</v>
      </c>
      <c r="J26" s="216">
        <f t="shared" si="6"/>
        <v>58.9315</v>
      </c>
      <c r="K26" s="216"/>
      <c r="L26" s="232"/>
    </row>
    <row r="27" spans="1:12" s="3" customFormat="1" ht="25.05" customHeight="1">
      <c r="A27" s="218" t="s">
        <v>52</v>
      </c>
      <c r="B27" s="218"/>
      <c r="C27" s="218"/>
      <c r="D27" s="218"/>
      <c r="E27" s="219">
        <f>SUM(E14:E26)</f>
        <v>13575.640000000003</v>
      </c>
      <c r="F27" s="219">
        <f t="shared" ref="F27:K27" si="7">SUM(F14:F26)</f>
        <v>13</v>
      </c>
      <c r="G27" s="219"/>
      <c r="H27" s="220">
        <f t="shared" si="7"/>
        <v>984.23389999999995</v>
      </c>
      <c r="I27" s="220">
        <f t="shared" si="7"/>
        <v>305.45190000000002</v>
      </c>
      <c r="J27" s="220">
        <f t="shared" si="7"/>
        <v>678.78200000000004</v>
      </c>
      <c r="K27" s="221">
        <f t="shared" si="7"/>
        <v>0</v>
      </c>
      <c r="L27" s="233"/>
    </row>
    <row r="28" spans="1:12" s="3" customFormat="1" ht="25.05" customHeight="1">
      <c r="A28" s="214">
        <v>22</v>
      </c>
      <c r="B28" s="215" t="s">
        <v>53</v>
      </c>
      <c r="C28" s="216" t="s">
        <v>54</v>
      </c>
      <c r="D28" s="217" t="s">
        <v>126</v>
      </c>
      <c r="E28" s="216">
        <v>285.49</v>
      </c>
      <c r="F28" s="216">
        <v>1</v>
      </c>
      <c r="G28" s="215">
        <v>256</v>
      </c>
      <c r="H28" s="216">
        <f t="shared" ref="H28:H42" si="8">I28+J28</f>
        <v>20.698025000000001</v>
      </c>
      <c r="I28" s="216">
        <f t="shared" ref="I28:I42" si="9">E28*225/10000</f>
        <v>6.4235249999999997</v>
      </c>
      <c r="J28" s="216">
        <f t="shared" ref="J28:J42" si="10">E28*500/10000</f>
        <v>14.2745</v>
      </c>
      <c r="K28" s="216">
        <v>97.06</v>
      </c>
      <c r="L28" s="232">
        <v>19.53</v>
      </c>
    </row>
    <row r="29" spans="1:12" s="4" customFormat="1" ht="25.05" customHeight="1">
      <c r="A29" s="214">
        <v>23</v>
      </c>
      <c r="B29" s="215" t="s">
        <v>53</v>
      </c>
      <c r="C29" s="216" t="s">
        <v>55</v>
      </c>
      <c r="D29" s="217" t="s">
        <v>126</v>
      </c>
      <c r="E29" s="216">
        <v>1487.2</v>
      </c>
      <c r="F29" s="216">
        <v>1</v>
      </c>
      <c r="G29" s="215">
        <v>6</v>
      </c>
      <c r="H29" s="216">
        <f t="shared" si="8"/>
        <v>107.822</v>
      </c>
      <c r="I29" s="216">
        <f t="shared" si="9"/>
        <v>33.462000000000003</v>
      </c>
      <c r="J29" s="216">
        <f t="shared" si="10"/>
        <v>74.36</v>
      </c>
      <c r="K29" s="216">
        <v>201.87</v>
      </c>
      <c r="L29" s="232">
        <v>11.79</v>
      </c>
    </row>
    <row r="30" spans="1:12" s="4" customFormat="1" ht="25.05" customHeight="1">
      <c r="A30" s="214">
        <v>24</v>
      </c>
      <c r="B30" s="215" t="s">
        <v>53</v>
      </c>
      <c r="C30" s="216" t="s">
        <v>56</v>
      </c>
      <c r="D30" s="217" t="s">
        <v>126</v>
      </c>
      <c r="E30" s="216">
        <v>3996.24</v>
      </c>
      <c r="F30" s="216">
        <v>1</v>
      </c>
      <c r="G30" s="215">
        <v>1320</v>
      </c>
      <c r="H30" s="216">
        <f t="shared" si="8"/>
        <v>289.72739999999999</v>
      </c>
      <c r="I30" s="216">
        <f t="shared" si="9"/>
        <v>89.915400000000005</v>
      </c>
      <c r="J30" s="216">
        <f t="shared" si="10"/>
        <v>199.81200000000001</v>
      </c>
      <c r="K30" s="216">
        <v>3431.02</v>
      </c>
      <c r="L30" s="232">
        <v>-46.97</v>
      </c>
    </row>
    <row r="31" spans="1:12" s="4" customFormat="1" ht="25.05" customHeight="1">
      <c r="A31" s="214">
        <v>25</v>
      </c>
      <c r="B31" s="215" t="s">
        <v>53</v>
      </c>
      <c r="C31" s="216" t="s">
        <v>57</v>
      </c>
      <c r="D31" s="217" t="s">
        <v>126</v>
      </c>
      <c r="E31" s="216">
        <v>1131.0999999999999</v>
      </c>
      <c r="F31" s="216">
        <v>1</v>
      </c>
      <c r="G31" s="215">
        <v>151</v>
      </c>
      <c r="H31" s="216">
        <f t="shared" si="8"/>
        <v>82.004750000000001</v>
      </c>
      <c r="I31" s="216">
        <f t="shared" si="9"/>
        <v>25.449749999999998</v>
      </c>
      <c r="J31" s="216">
        <f t="shared" si="10"/>
        <v>56.555</v>
      </c>
      <c r="K31" s="216">
        <v>429.06</v>
      </c>
      <c r="L31" s="232">
        <v>0</v>
      </c>
    </row>
    <row r="32" spans="1:12" s="4" customFormat="1" ht="25.05" customHeight="1">
      <c r="A32" s="214">
        <v>26</v>
      </c>
      <c r="B32" s="215" t="s">
        <v>53</v>
      </c>
      <c r="C32" s="216" t="s">
        <v>58</v>
      </c>
      <c r="D32" s="217" t="s">
        <v>126</v>
      </c>
      <c r="E32" s="216">
        <v>322.81</v>
      </c>
      <c r="F32" s="216">
        <v>1</v>
      </c>
      <c r="G32" s="215">
        <v>12</v>
      </c>
      <c r="H32" s="216">
        <f t="shared" si="8"/>
        <v>23.403725000000001</v>
      </c>
      <c r="I32" s="216">
        <f t="shared" si="9"/>
        <v>7.2632250000000003</v>
      </c>
      <c r="J32" s="216">
        <f t="shared" si="10"/>
        <v>16.140499999999999</v>
      </c>
      <c r="K32" s="216">
        <v>162.97</v>
      </c>
      <c r="L32" s="232">
        <v>10.17</v>
      </c>
    </row>
    <row r="33" spans="1:12" s="4" customFormat="1" ht="25.05" customHeight="1">
      <c r="A33" s="214">
        <v>27</v>
      </c>
      <c r="B33" s="215" t="s">
        <v>53</v>
      </c>
      <c r="C33" s="216" t="s">
        <v>59</v>
      </c>
      <c r="D33" s="217" t="s">
        <v>126</v>
      </c>
      <c r="E33" s="216">
        <v>2535.08</v>
      </c>
      <c r="F33" s="216">
        <v>1</v>
      </c>
      <c r="G33" s="215">
        <v>780</v>
      </c>
      <c r="H33" s="216">
        <f t="shared" si="8"/>
        <v>183.79329999999999</v>
      </c>
      <c r="I33" s="216">
        <f t="shared" si="9"/>
        <v>57.039299999999997</v>
      </c>
      <c r="J33" s="216">
        <f t="shared" si="10"/>
        <v>126.754</v>
      </c>
      <c r="K33" s="216">
        <v>2058.58</v>
      </c>
      <c r="L33" s="232">
        <v>-4.37</v>
      </c>
    </row>
    <row r="34" spans="1:12" s="4" customFormat="1" ht="25.05" customHeight="1">
      <c r="A34" s="214">
        <v>28</v>
      </c>
      <c r="B34" s="215" t="s">
        <v>53</v>
      </c>
      <c r="C34" s="216" t="s">
        <v>60</v>
      </c>
      <c r="D34" s="217" t="s">
        <v>126</v>
      </c>
      <c r="E34" s="216">
        <v>2667.27</v>
      </c>
      <c r="F34" s="216">
        <v>1</v>
      </c>
      <c r="G34" s="215">
        <v>8</v>
      </c>
      <c r="H34" s="216">
        <f t="shared" si="8"/>
        <v>193.37707499999999</v>
      </c>
      <c r="I34" s="216">
        <f t="shared" si="9"/>
        <v>60.013575000000003</v>
      </c>
      <c r="J34" s="216">
        <f t="shared" si="10"/>
        <v>133.36349999999999</v>
      </c>
      <c r="K34" s="216">
        <v>2003.92</v>
      </c>
      <c r="L34" s="232">
        <v>2.7</v>
      </c>
    </row>
    <row r="35" spans="1:12" s="4" customFormat="1" ht="25.05" customHeight="1">
      <c r="A35" s="214">
        <v>29</v>
      </c>
      <c r="B35" s="215" t="s">
        <v>53</v>
      </c>
      <c r="C35" s="216" t="s">
        <v>61</v>
      </c>
      <c r="D35" s="217" t="s">
        <v>126</v>
      </c>
      <c r="E35" s="216">
        <v>450.16</v>
      </c>
      <c r="F35" s="216">
        <v>1</v>
      </c>
      <c r="G35" s="215">
        <v>2</v>
      </c>
      <c r="H35" s="216">
        <f t="shared" si="8"/>
        <v>32.636600000000001</v>
      </c>
      <c r="I35" s="216">
        <f t="shared" si="9"/>
        <v>10.1286</v>
      </c>
      <c r="J35" s="216">
        <f t="shared" si="10"/>
        <v>22.507999999999999</v>
      </c>
      <c r="K35" s="216">
        <v>313.57</v>
      </c>
      <c r="L35" s="232">
        <v>15.73</v>
      </c>
    </row>
    <row r="36" spans="1:12" s="4" customFormat="1" ht="25.05" customHeight="1">
      <c r="A36" s="214">
        <v>30</v>
      </c>
      <c r="B36" s="215" t="s">
        <v>53</v>
      </c>
      <c r="C36" s="216" t="s">
        <v>62</v>
      </c>
      <c r="D36" s="217" t="s">
        <v>126</v>
      </c>
      <c r="E36" s="216">
        <v>2076.0700000000002</v>
      </c>
      <c r="F36" s="216">
        <v>1</v>
      </c>
      <c r="G36" s="215">
        <v>55</v>
      </c>
      <c r="H36" s="216">
        <f t="shared" si="8"/>
        <v>150.51507500000002</v>
      </c>
      <c r="I36" s="216">
        <f t="shared" si="9"/>
        <v>46.711575000000003</v>
      </c>
      <c r="J36" s="216">
        <f t="shared" si="10"/>
        <v>103.80350000000001</v>
      </c>
      <c r="K36" s="216">
        <v>1722.58</v>
      </c>
      <c r="L36" s="232">
        <v>70.95</v>
      </c>
    </row>
    <row r="37" spans="1:12" s="3" customFormat="1" ht="25.05" customHeight="1">
      <c r="A37" s="214">
        <v>31</v>
      </c>
      <c r="B37" s="215" t="s">
        <v>53</v>
      </c>
      <c r="C37" s="216" t="s">
        <v>63</v>
      </c>
      <c r="D37" s="217" t="s">
        <v>126</v>
      </c>
      <c r="E37" s="216">
        <v>1849.3</v>
      </c>
      <c r="F37" s="216">
        <v>1</v>
      </c>
      <c r="G37" s="215">
        <v>36</v>
      </c>
      <c r="H37" s="216">
        <f t="shared" si="8"/>
        <v>134.07425000000001</v>
      </c>
      <c r="I37" s="216">
        <f t="shared" si="9"/>
        <v>41.609250000000003</v>
      </c>
      <c r="J37" s="216">
        <f t="shared" si="10"/>
        <v>92.465000000000003</v>
      </c>
      <c r="K37" s="216">
        <v>1512.26</v>
      </c>
      <c r="L37" s="232">
        <v>-33.090000000000003</v>
      </c>
    </row>
    <row r="38" spans="1:12" s="4" customFormat="1" ht="25.05" customHeight="1">
      <c r="A38" s="214">
        <v>32</v>
      </c>
      <c r="B38" s="215" t="s">
        <v>53</v>
      </c>
      <c r="C38" s="216" t="s">
        <v>64</v>
      </c>
      <c r="D38" s="217" t="s">
        <v>126</v>
      </c>
      <c r="E38" s="216">
        <v>224.39</v>
      </c>
      <c r="F38" s="216">
        <v>1</v>
      </c>
      <c r="G38" s="215">
        <v>2</v>
      </c>
      <c r="H38" s="216">
        <f t="shared" si="8"/>
        <v>16.268274999999999</v>
      </c>
      <c r="I38" s="216">
        <f t="shared" si="9"/>
        <v>5.048775</v>
      </c>
      <c r="J38" s="216">
        <f t="shared" si="10"/>
        <v>11.2195</v>
      </c>
      <c r="K38" s="216">
        <v>122.95</v>
      </c>
      <c r="L38" s="232">
        <v>24.89</v>
      </c>
    </row>
    <row r="39" spans="1:12" s="4" customFormat="1" ht="25.05" customHeight="1">
      <c r="A39" s="214">
        <v>33</v>
      </c>
      <c r="B39" s="215" t="s">
        <v>53</v>
      </c>
      <c r="C39" s="216" t="s">
        <v>65</v>
      </c>
      <c r="D39" s="217" t="s">
        <v>126</v>
      </c>
      <c r="E39" s="216">
        <v>620.13</v>
      </c>
      <c r="F39" s="216">
        <v>1</v>
      </c>
      <c r="G39" s="215">
        <v>2</v>
      </c>
      <c r="H39" s="216">
        <f t="shared" si="8"/>
        <v>44.959424999999996</v>
      </c>
      <c r="I39" s="216">
        <f t="shared" si="9"/>
        <v>13.952925</v>
      </c>
      <c r="J39" s="216">
        <f t="shared" si="10"/>
        <v>31.006499999999999</v>
      </c>
      <c r="K39" s="216">
        <v>500.95</v>
      </c>
      <c r="L39" s="232">
        <v>0</v>
      </c>
    </row>
    <row r="40" spans="1:12" s="4" customFormat="1" ht="25.05" customHeight="1">
      <c r="A40" s="214">
        <v>34</v>
      </c>
      <c r="B40" s="215" t="s">
        <v>53</v>
      </c>
      <c r="C40" s="216" t="s">
        <v>66</v>
      </c>
      <c r="D40" s="217" t="s">
        <v>126</v>
      </c>
      <c r="E40" s="216">
        <v>2346.46</v>
      </c>
      <c r="F40" s="216">
        <v>1</v>
      </c>
      <c r="G40" s="215">
        <v>166</v>
      </c>
      <c r="H40" s="216">
        <f t="shared" si="8"/>
        <v>170.11834999999999</v>
      </c>
      <c r="I40" s="216">
        <f t="shared" si="9"/>
        <v>52.795349999999999</v>
      </c>
      <c r="J40" s="216">
        <f t="shared" si="10"/>
        <v>117.32299999999999</v>
      </c>
      <c r="K40" s="216">
        <v>1970.68</v>
      </c>
      <c r="L40" s="232">
        <v>17.84</v>
      </c>
    </row>
    <row r="41" spans="1:12" s="4" customFormat="1" ht="25.05" customHeight="1">
      <c r="A41" s="214">
        <v>35</v>
      </c>
      <c r="B41" s="215" t="s">
        <v>53</v>
      </c>
      <c r="C41" s="216" t="s">
        <v>67</v>
      </c>
      <c r="D41" s="217" t="s">
        <v>126</v>
      </c>
      <c r="E41" s="216">
        <v>1985.3</v>
      </c>
      <c r="F41" s="216">
        <v>1</v>
      </c>
      <c r="G41" s="215">
        <v>21</v>
      </c>
      <c r="H41" s="216">
        <f t="shared" si="8"/>
        <v>143.93424999999999</v>
      </c>
      <c r="I41" s="216">
        <f t="shared" si="9"/>
        <v>44.669249999999998</v>
      </c>
      <c r="J41" s="216">
        <f t="shared" si="10"/>
        <v>99.265000000000001</v>
      </c>
      <c r="K41" s="216">
        <v>902.71</v>
      </c>
      <c r="L41" s="232">
        <v>62.95</v>
      </c>
    </row>
    <row r="42" spans="1:12" s="4" customFormat="1" ht="25.05" customHeight="1">
      <c r="A42" s="214">
        <v>36</v>
      </c>
      <c r="B42" s="215" t="s">
        <v>53</v>
      </c>
      <c r="C42" s="216" t="s">
        <v>68</v>
      </c>
      <c r="D42" s="217" t="s">
        <v>126</v>
      </c>
      <c r="E42" s="216">
        <v>1053.8599999999999</v>
      </c>
      <c r="F42" s="216">
        <v>1</v>
      </c>
      <c r="G42" s="215">
        <v>490</v>
      </c>
      <c r="H42" s="216">
        <f t="shared" si="8"/>
        <v>76.404849999999996</v>
      </c>
      <c r="I42" s="216">
        <f t="shared" si="9"/>
        <v>23.711849999999998</v>
      </c>
      <c r="J42" s="216">
        <f t="shared" si="10"/>
        <v>52.692999999999998</v>
      </c>
      <c r="K42" s="216">
        <v>677.36</v>
      </c>
      <c r="L42" s="232">
        <v>29.56</v>
      </c>
    </row>
    <row r="43" spans="1:12" s="3" customFormat="1" ht="25.05" customHeight="1">
      <c r="A43" s="222" t="s">
        <v>69</v>
      </c>
      <c r="B43" s="222"/>
      <c r="C43" s="222"/>
      <c r="D43" s="222"/>
      <c r="E43" s="219">
        <f>SUM(E28:E42)</f>
        <v>23030.86</v>
      </c>
      <c r="F43" s="219">
        <f>SUM(F28:F42)</f>
        <v>15</v>
      </c>
      <c r="G43" s="219"/>
      <c r="H43" s="223">
        <f>SUM(H28:H42)</f>
        <v>1669.7373499999999</v>
      </c>
      <c r="I43" s="223">
        <f>SUM(I28:I42)</f>
        <v>518.19434999999999</v>
      </c>
      <c r="J43" s="223">
        <f>SUM(J28:J42)</f>
        <v>1151.5430000000001</v>
      </c>
      <c r="K43" s="219">
        <f>SUM(K28:K42)</f>
        <v>16107.54</v>
      </c>
      <c r="L43" s="233"/>
    </row>
    <row r="44" spans="1:12" s="4" customFormat="1" ht="25.05" customHeight="1">
      <c r="A44" s="214">
        <v>37</v>
      </c>
      <c r="B44" s="216" t="s">
        <v>70</v>
      </c>
      <c r="C44" s="216" t="s">
        <v>71</v>
      </c>
      <c r="D44" s="217" t="s">
        <v>126</v>
      </c>
      <c r="E44" s="216">
        <v>824.22</v>
      </c>
      <c r="F44" s="216">
        <v>1</v>
      </c>
      <c r="G44" s="215"/>
      <c r="H44" s="216">
        <f t="shared" ref="H44:H53" si="11">I44+J44</f>
        <v>59.755949999999999</v>
      </c>
      <c r="I44" s="216">
        <f t="shared" ref="I44:I53" si="12">E44*225/10000</f>
        <v>18.54495</v>
      </c>
      <c r="J44" s="216">
        <f t="shared" ref="J44:J53" si="13">E44*500/10000</f>
        <v>41.210999999999999</v>
      </c>
      <c r="K44" s="216">
        <v>645.47</v>
      </c>
      <c r="L44" s="232"/>
    </row>
    <row r="45" spans="1:12" s="3" customFormat="1" ht="25.05" customHeight="1">
      <c r="A45" s="214">
        <v>38</v>
      </c>
      <c r="B45" s="216" t="s">
        <v>70</v>
      </c>
      <c r="C45" s="216" t="s">
        <v>72</v>
      </c>
      <c r="D45" s="217" t="s">
        <v>126</v>
      </c>
      <c r="E45" s="216">
        <v>1415.52</v>
      </c>
      <c r="F45" s="216">
        <v>1</v>
      </c>
      <c r="G45" s="215"/>
      <c r="H45" s="216">
        <f t="shared" si="11"/>
        <v>102.62519999999999</v>
      </c>
      <c r="I45" s="216">
        <f t="shared" si="12"/>
        <v>31.8492</v>
      </c>
      <c r="J45" s="216">
        <f t="shared" si="13"/>
        <v>70.775999999999996</v>
      </c>
      <c r="K45" s="216">
        <v>1172.82</v>
      </c>
      <c r="L45" s="232"/>
    </row>
    <row r="46" spans="1:12" s="4" customFormat="1" ht="25.05" customHeight="1">
      <c r="A46" s="214">
        <v>39</v>
      </c>
      <c r="B46" s="216" t="s">
        <v>70</v>
      </c>
      <c r="C46" s="216" t="s">
        <v>73</v>
      </c>
      <c r="D46" s="217" t="s">
        <v>126</v>
      </c>
      <c r="E46" s="216">
        <v>260.60000000000002</v>
      </c>
      <c r="F46" s="216">
        <v>1</v>
      </c>
      <c r="G46" s="215"/>
      <c r="H46" s="216">
        <f t="shared" si="11"/>
        <v>18.893500000000003</v>
      </c>
      <c r="I46" s="216">
        <f t="shared" si="12"/>
        <v>5.863500000000001</v>
      </c>
      <c r="J46" s="216">
        <f t="shared" si="13"/>
        <v>13.030000000000001</v>
      </c>
      <c r="K46" s="216">
        <v>176.74</v>
      </c>
      <c r="L46" s="232"/>
    </row>
    <row r="47" spans="1:12" s="4" customFormat="1" ht="25.05" customHeight="1">
      <c r="A47" s="214">
        <v>40</v>
      </c>
      <c r="B47" s="216" t="s">
        <v>70</v>
      </c>
      <c r="C47" s="216" t="s">
        <v>74</v>
      </c>
      <c r="D47" s="217" t="s">
        <v>126</v>
      </c>
      <c r="E47" s="216">
        <v>1191.9000000000001</v>
      </c>
      <c r="F47" s="216">
        <v>1</v>
      </c>
      <c r="G47" s="215"/>
      <c r="H47" s="216">
        <f t="shared" si="11"/>
        <v>86.412750000000003</v>
      </c>
      <c r="I47" s="216">
        <f t="shared" si="12"/>
        <v>26.81775</v>
      </c>
      <c r="J47" s="216">
        <f t="shared" si="13"/>
        <v>59.594999999999999</v>
      </c>
      <c r="K47" s="216">
        <v>690.52</v>
      </c>
      <c r="L47" s="232"/>
    </row>
    <row r="48" spans="1:12" s="4" customFormat="1" ht="25.05" customHeight="1">
      <c r="A48" s="214">
        <v>41</v>
      </c>
      <c r="B48" s="216" t="s">
        <v>70</v>
      </c>
      <c r="C48" s="216" t="s">
        <v>75</v>
      </c>
      <c r="D48" s="217" t="s">
        <v>126</v>
      </c>
      <c r="E48" s="216">
        <v>1065.58</v>
      </c>
      <c r="F48" s="216">
        <v>1</v>
      </c>
      <c r="G48" s="215"/>
      <c r="H48" s="216">
        <f t="shared" si="11"/>
        <v>77.254549999999995</v>
      </c>
      <c r="I48" s="216">
        <f t="shared" si="12"/>
        <v>23.975549999999998</v>
      </c>
      <c r="J48" s="216">
        <f t="shared" si="13"/>
        <v>53.279000000000003</v>
      </c>
      <c r="K48" s="216">
        <v>837.37</v>
      </c>
      <c r="L48" s="232"/>
    </row>
    <row r="49" spans="1:12" s="4" customFormat="1" ht="25.05" customHeight="1">
      <c r="A49" s="214">
        <v>42</v>
      </c>
      <c r="B49" s="216" t="s">
        <v>70</v>
      </c>
      <c r="C49" s="216" t="s">
        <v>76</v>
      </c>
      <c r="D49" s="217" t="s">
        <v>126</v>
      </c>
      <c r="E49" s="216">
        <v>1643.8</v>
      </c>
      <c r="F49" s="216">
        <v>1</v>
      </c>
      <c r="G49" s="215"/>
      <c r="H49" s="216">
        <f t="shared" si="11"/>
        <v>119.1755</v>
      </c>
      <c r="I49" s="216">
        <f t="shared" si="12"/>
        <v>36.985500000000002</v>
      </c>
      <c r="J49" s="216">
        <f t="shared" si="13"/>
        <v>82.19</v>
      </c>
      <c r="K49" s="216">
        <v>1325.82</v>
      </c>
      <c r="L49" s="232"/>
    </row>
    <row r="50" spans="1:12" s="4" customFormat="1" ht="25.05" customHeight="1">
      <c r="A50" s="214">
        <v>43</v>
      </c>
      <c r="B50" s="216" t="s">
        <v>70</v>
      </c>
      <c r="C50" s="216" t="s">
        <v>77</v>
      </c>
      <c r="D50" s="217" t="s">
        <v>126</v>
      </c>
      <c r="E50" s="216">
        <v>753.25</v>
      </c>
      <c r="F50" s="216">
        <v>1</v>
      </c>
      <c r="G50" s="215"/>
      <c r="H50" s="216">
        <f t="shared" si="11"/>
        <v>54.610624999999999</v>
      </c>
      <c r="I50" s="216">
        <f t="shared" si="12"/>
        <v>16.948125000000001</v>
      </c>
      <c r="J50" s="216">
        <f t="shared" si="13"/>
        <v>37.662500000000001</v>
      </c>
      <c r="K50" s="216">
        <v>632.49</v>
      </c>
      <c r="L50" s="232"/>
    </row>
    <row r="51" spans="1:12" s="4" customFormat="1" ht="25.05" customHeight="1">
      <c r="A51" s="214">
        <v>44</v>
      </c>
      <c r="B51" s="216" t="s">
        <v>70</v>
      </c>
      <c r="C51" s="216" t="s">
        <v>78</v>
      </c>
      <c r="D51" s="217" t="s">
        <v>126</v>
      </c>
      <c r="E51" s="216">
        <v>1467.15</v>
      </c>
      <c r="F51" s="216">
        <v>1</v>
      </c>
      <c r="G51" s="215"/>
      <c r="H51" s="216">
        <f t="shared" si="11"/>
        <v>106.368375</v>
      </c>
      <c r="I51" s="216">
        <f t="shared" si="12"/>
        <v>33.010874999999999</v>
      </c>
      <c r="J51" s="216">
        <f t="shared" si="13"/>
        <v>73.357500000000002</v>
      </c>
      <c r="K51" s="216">
        <v>940.04</v>
      </c>
      <c r="L51" s="232"/>
    </row>
    <row r="52" spans="1:12" s="4" customFormat="1" ht="25.05" customHeight="1">
      <c r="A52" s="214">
        <v>45</v>
      </c>
      <c r="B52" s="216" t="s">
        <v>70</v>
      </c>
      <c r="C52" s="216" t="s">
        <v>79</v>
      </c>
      <c r="D52" s="217" t="s">
        <v>126</v>
      </c>
      <c r="E52" s="216">
        <v>462.76</v>
      </c>
      <c r="F52" s="216">
        <v>1</v>
      </c>
      <c r="G52" s="215"/>
      <c r="H52" s="216">
        <f t="shared" si="11"/>
        <v>33.5501</v>
      </c>
      <c r="I52" s="216">
        <f t="shared" si="12"/>
        <v>10.412100000000001</v>
      </c>
      <c r="J52" s="216">
        <f t="shared" si="13"/>
        <v>23.138000000000002</v>
      </c>
      <c r="K52" s="216">
        <v>31.66</v>
      </c>
      <c r="L52" s="232"/>
    </row>
    <row r="53" spans="1:12" s="4" customFormat="1" ht="25.05" customHeight="1">
      <c r="A53" s="214">
        <v>46</v>
      </c>
      <c r="B53" s="216" t="s">
        <v>70</v>
      </c>
      <c r="C53" s="216" t="s">
        <v>80</v>
      </c>
      <c r="D53" s="217" t="s">
        <v>126</v>
      </c>
      <c r="E53" s="216">
        <v>909.56</v>
      </c>
      <c r="F53" s="216">
        <v>1</v>
      </c>
      <c r="G53" s="215"/>
      <c r="H53" s="216">
        <f t="shared" si="11"/>
        <v>65.943100000000001</v>
      </c>
      <c r="I53" s="216">
        <f t="shared" si="12"/>
        <v>20.4651</v>
      </c>
      <c r="J53" s="216">
        <f t="shared" si="13"/>
        <v>45.478000000000002</v>
      </c>
      <c r="K53" s="216">
        <v>863.39</v>
      </c>
      <c r="L53" s="232"/>
    </row>
    <row r="54" spans="1:12" s="3" customFormat="1" ht="25.05" customHeight="1">
      <c r="A54" s="218" t="s">
        <v>81</v>
      </c>
      <c r="B54" s="218"/>
      <c r="C54" s="218"/>
      <c r="D54" s="218"/>
      <c r="E54" s="219">
        <f>SUM(E44:E53)</f>
        <v>9994.34</v>
      </c>
      <c r="F54" s="219">
        <f>SUM(F44:F53)</f>
        <v>10</v>
      </c>
      <c r="G54" s="224"/>
      <c r="H54" s="220">
        <f>SUM(H44:H53)</f>
        <v>724.58965000000001</v>
      </c>
      <c r="I54" s="220">
        <f>SUM(I44:I53)</f>
        <v>224.87265000000002</v>
      </c>
      <c r="J54" s="220">
        <f>SUM(J44:J53)</f>
        <v>499.71700000000004</v>
      </c>
      <c r="K54" s="219">
        <f>SUM(K44:K53)</f>
        <v>7316.32</v>
      </c>
      <c r="L54" s="233"/>
    </row>
    <row r="55" spans="1:12" s="3" customFormat="1" ht="25.05" customHeight="1">
      <c r="A55" s="214">
        <v>47</v>
      </c>
      <c r="B55" s="215" t="s">
        <v>82</v>
      </c>
      <c r="C55" s="216" t="s">
        <v>83</v>
      </c>
      <c r="D55" s="217" t="s">
        <v>126</v>
      </c>
      <c r="E55" s="216">
        <v>50</v>
      </c>
      <c r="F55" s="216">
        <v>1</v>
      </c>
      <c r="G55" s="215">
        <v>1</v>
      </c>
      <c r="H55" s="216">
        <f t="shared" ref="H55:H59" si="14">I55+J55</f>
        <v>3.625</v>
      </c>
      <c r="I55" s="216">
        <f t="shared" ref="I55:I59" si="15">E55*225/10000</f>
        <v>1.125</v>
      </c>
      <c r="J55" s="216">
        <f t="shared" ref="J55:J59" si="16">E55*500/10000</f>
        <v>2.5</v>
      </c>
      <c r="K55" s="216">
        <v>0</v>
      </c>
      <c r="L55" s="232" t="s">
        <v>84</v>
      </c>
    </row>
    <row r="56" spans="1:12" s="3" customFormat="1" ht="25.05" customHeight="1">
      <c r="A56" s="214">
        <v>48</v>
      </c>
      <c r="B56" s="215" t="s">
        <v>82</v>
      </c>
      <c r="C56" s="216" t="s">
        <v>85</v>
      </c>
      <c r="D56" s="217" t="s">
        <v>126</v>
      </c>
      <c r="E56" s="216">
        <v>449.18</v>
      </c>
      <c r="F56" s="216">
        <v>1</v>
      </c>
      <c r="G56" s="215">
        <v>23</v>
      </c>
      <c r="H56" s="216">
        <f t="shared" si="14"/>
        <v>32.565550000000002</v>
      </c>
      <c r="I56" s="216">
        <f t="shared" si="15"/>
        <v>10.10655</v>
      </c>
      <c r="J56" s="216">
        <f t="shared" si="16"/>
        <v>22.459</v>
      </c>
      <c r="K56" s="216">
        <v>417.33</v>
      </c>
      <c r="L56" s="232" t="s">
        <v>86</v>
      </c>
    </row>
    <row r="57" spans="1:12" s="3" customFormat="1" ht="25.05" customHeight="1">
      <c r="A57" s="214">
        <v>49</v>
      </c>
      <c r="B57" s="215" t="s">
        <v>82</v>
      </c>
      <c r="C57" s="216" t="s">
        <v>87</v>
      </c>
      <c r="D57" s="217" t="s">
        <v>126</v>
      </c>
      <c r="E57" s="216">
        <v>399.73</v>
      </c>
      <c r="F57" s="216">
        <v>1</v>
      </c>
      <c r="G57" s="215">
        <v>2</v>
      </c>
      <c r="H57" s="216">
        <f t="shared" si="14"/>
        <v>28.980425</v>
      </c>
      <c r="I57" s="216">
        <f t="shared" si="15"/>
        <v>8.9939250000000008</v>
      </c>
      <c r="J57" s="216">
        <f t="shared" si="16"/>
        <v>19.986499999999999</v>
      </c>
      <c r="K57" s="216">
        <v>356.26</v>
      </c>
      <c r="L57" s="232" t="s">
        <v>84</v>
      </c>
    </row>
    <row r="58" spans="1:12" s="3" customFormat="1" ht="25.05" customHeight="1">
      <c r="A58" s="214">
        <v>50</v>
      </c>
      <c r="B58" s="215" t="s">
        <v>82</v>
      </c>
      <c r="C58" s="216" t="s">
        <v>88</v>
      </c>
      <c r="D58" s="217" t="s">
        <v>126</v>
      </c>
      <c r="E58" s="216">
        <v>342</v>
      </c>
      <c r="F58" s="216">
        <v>1</v>
      </c>
      <c r="G58" s="215">
        <v>4</v>
      </c>
      <c r="H58" s="216">
        <f t="shared" si="14"/>
        <v>24.795000000000002</v>
      </c>
      <c r="I58" s="216">
        <f t="shared" si="15"/>
        <v>7.6950000000000003</v>
      </c>
      <c r="J58" s="216">
        <f t="shared" si="16"/>
        <v>17.100000000000001</v>
      </c>
      <c r="K58" s="216">
        <v>124.4</v>
      </c>
      <c r="L58" s="232" t="s">
        <v>89</v>
      </c>
    </row>
    <row r="59" spans="1:12" s="4" customFormat="1" ht="25.05" customHeight="1">
      <c r="A59" s="214">
        <v>51</v>
      </c>
      <c r="B59" s="215" t="s">
        <v>82</v>
      </c>
      <c r="C59" s="216" t="s">
        <v>90</v>
      </c>
      <c r="D59" s="217" t="s">
        <v>126</v>
      </c>
      <c r="E59" s="216">
        <v>631.12</v>
      </c>
      <c r="F59" s="216">
        <v>1</v>
      </c>
      <c r="G59" s="215">
        <v>1</v>
      </c>
      <c r="H59" s="216">
        <f t="shared" si="14"/>
        <v>45.7562</v>
      </c>
      <c r="I59" s="216">
        <f t="shared" si="15"/>
        <v>14.200200000000001</v>
      </c>
      <c r="J59" s="216">
        <f t="shared" si="16"/>
        <v>31.556000000000001</v>
      </c>
      <c r="K59" s="216">
        <v>595.4</v>
      </c>
      <c r="L59" s="232" t="s">
        <v>91</v>
      </c>
    </row>
    <row r="60" spans="1:12" s="3" customFormat="1" ht="25.05" customHeight="1">
      <c r="A60" s="218" t="s">
        <v>92</v>
      </c>
      <c r="B60" s="218"/>
      <c r="C60" s="218"/>
      <c r="D60" s="218"/>
      <c r="E60" s="219">
        <f>SUM(E55:E59)</f>
        <v>1872.0300000000002</v>
      </c>
      <c r="F60" s="219">
        <f>SUM(F55:F59)</f>
        <v>5</v>
      </c>
      <c r="G60" s="224"/>
      <c r="H60" s="220">
        <f>SUM(H55:H59)</f>
        <v>135.72217499999999</v>
      </c>
      <c r="I60" s="220">
        <f>SUM(I55:I59)</f>
        <v>42.120675000000006</v>
      </c>
      <c r="J60" s="220">
        <f>SUM(J55:J59)</f>
        <v>93.601500000000001</v>
      </c>
      <c r="K60" s="219">
        <f>SUM(K55:K59)</f>
        <v>1493.3899999999999</v>
      </c>
      <c r="L60" s="233"/>
    </row>
    <row r="61" spans="1:12" s="3" customFormat="1" ht="25.05" customHeight="1">
      <c r="A61" s="214">
        <v>52</v>
      </c>
      <c r="B61" s="225" t="s">
        <v>93</v>
      </c>
      <c r="C61" s="226" t="s">
        <v>94</v>
      </c>
      <c r="D61" s="217" t="s">
        <v>126</v>
      </c>
      <c r="E61" s="226">
        <v>153.61000000000001</v>
      </c>
      <c r="F61" s="226">
        <v>1</v>
      </c>
      <c r="G61" s="214">
        <v>1</v>
      </c>
      <c r="H61" s="227">
        <v>11.136725</v>
      </c>
      <c r="I61" s="227">
        <v>3.4562249999999999</v>
      </c>
      <c r="J61" s="227">
        <v>7.6805000000000003</v>
      </c>
      <c r="K61" s="226">
        <v>108</v>
      </c>
      <c r="L61" s="234"/>
    </row>
    <row r="62" spans="1:12" s="4" customFormat="1" ht="25.05" customHeight="1">
      <c r="A62" s="214">
        <v>53</v>
      </c>
      <c r="B62" s="225" t="s">
        <v>93</v>
      </c>
      <c r="C62" s="226" t="s">
        <v>95</v>
      </c>
      <c r="D62" s="217" t="s">
        <v>126</v>
      </c>
      <c r="E62" s="226">
        <v>160.61000000000001</v>
      </c>
      <c r="F62" s="226">
        <v>1</v>
      </c>
      <c r="G62" s="214">
        <v>1</v>
      </c>
      <c r="H62" s="227">
        <v>11.644225</v>
      </c>
      <c r="I62" s="227">
        <v>3.6137250000000001</v>
      </c>
      <c r="J62" s="227">
        <v>8.0305</v>
      </c>
      <c r="K62" s="226">
        <v>160.61000000000001</v>
      </c>
      <c r="L62" s="234"/>
    </row>
    <row r="63" spans="1:12" s="3" customFormat="1" ht="25.05" customHeight="1">
      <c r="A63" s="218" t="s">
        <v>96</v>
      </c>
      <c r="B63" s="218"/>
      <c r="C63" s="218"/>
      <c r="D63" s="218"/>
      <c r="E63" s="219">
        <f>SUM(E61:E62)</f>
        <v>314.22000000000003</v>
      </c>
      <c r="F63" s="219">
        <f t="shared" ref="F63:K63" si="17">SUM(F61:F62)</f>
        <v>2</v>
      </c>
      <c r="G63" s="219"/>
      <c r="H63" s="220">
        <f t="shared" si="17"/>
        <v>22.780950000000001</v>
      </c>
      <c r="I63" s="220">
        <f t="shared" si="17"/>
        <v>7.0699500000000004</v>
      </c>
      <c r="J63" s="220">
        <f t="shared" si="17"/>
        <v>15.711</v>
      </c>
      <c r="K63" s="219">
        <f t="shared" si="17"/>
        <v>268.61</v>
      </c>
      <c r="L63" s="233"/>
    </row>
    <row r="64" spans="1:12" s="4" customFormat="1" ht="25.05" customHeight="1">
      <c r="A64" s="214">
        <v>54</v>
      </c>
      <c r="B64" s="215" t="s">
        <v>97</v>
      </c>
      <c r="C64" s="216" t="s">
        <v>98</v>
      </c>
      <c r="D64" s="217" t="s">
        <v>126</v>
      </c>
      <c r="E64" s="216">
        <v>1744.91</v>
      </c>
      <c r="F64" s="216">
        <v>1</v>
      </c>
      <c r="G64" s="215"/>
      <c r="H64" s="216">
        <f t="shared" ref="H64:H69" si="18">I64+J64</f>
        <v>126.50597500000001</v>
      </c>
      <c r="I64" s="216">
        <f t="shared" ref="I64:I69" si="19">E64*225/10000</f>
        <v>39.260475</v>
      </c>
      <c r="J64" s="216">
        <f t="shared" ref="J64:J69" si="20">E64*500/10000</f>
        <v>87.245500000000007</v>
      </c>
      <c r="K64" s="216">
        <v>1656.19</v>
      </c>
      <c r="L64" s="232"/>
    </row>
    <row r="65" spans="1:12" ht="25.05" customHeight="1">
      <c r="A65" s="214">
        <v>55</v>
      </c>
      <c r="B65" s="215" t="s">
        <v>97</v>
      </c>
      <c r="C65" s="216" t="s">
        <v>99</v>
      </c>
      <c r="D65" s="217" t="s">
        <v>126</v>
      </c>
      <c r="E65" s="216">
        <v>1291.47</v>
      </c>
      <c r="F65" s="216">
        <v>1</v>
      </c>
      <c r="G65" s="215"/>
      <c r="H65" s="216">
        <f t="shared" si="18"/>
        <v>93.631574999999998</v>
      </c>
      <c r="I65" s="216">
        <f t="shared" si="19"/>
        <v>29.058074999999999</v>
      </c>
      <c r="J65" s="216">
        <f t="shared" si="20"/>
        <v>64.573499999999996</v>
      </c>
      <c r="K65" s="216">
        <v>1145.97</v>
      </c>
      <c r="L65" s="232"/>
    </row>
    <row r="66" spans="1:12" ht="25.05" customHeight="1">
      <c r="A66" s="214">
        <v>56</v>
      </c>
      <c r="B66" s="215" t="s">
        <v>97</v>
      </c>
      <c r="C66" s="216" t="s">
        <v>100</v>
      </c>
      <c r="D66" s="217" t="s">
        <v>126</v>
      </c>
      <c r="E66" s="216">
        <v>52.44</v>
      </c>
      <c r="F66" s="216">
        <v>1</v>
      </c>
      <c r="G66" s="215"/>
      <c r="H66" s="216">
        <f t="shared" si="18"/>
        <v>3.8018999999999998</v>
      </c>
      <c r="I66" s="216">
        <f t="shared" si="19"/>
        <v>1.1798999999999999</v>
      </c>
      <c r="J66" s="216">
        <f t="shared" si="20"/>
        <v>2.6219999999999999</v>
      </c>
      <c r="K66" s="216">
        <v>52.39</v>
      </c>
      <c r="L66" s="232"/>
    </row>
    <row r="67" spans="1:12" ht="25.05" customHeight="1">
      <c r="A67" s="214">
        <v>57</v>
      </c>
      <c r="B67" s="215" t="s">
        <v>97</v>
      </c>
      <c r="C67" s="216" t="s">
        <v>101</v>
      </c>
      <c r="D67" s="217" t="s">
        <v>126</v>
      </c>
      <c r="E67" s="216">
        <v>550.16</v>
      </c>
      <c r="F67" s="216">
        <v>1</v>
      </c>
      <c r="G67" s="215"/>
      <c r="H67" s="216">
        <f t="shared" si="18"/>
        <v>39.886600000000001</v>
      </c>
      <c r="I67" s="216">
        <f t="shared" si="19"/>
        <v>12.3786</v>
      </c>
      <c r="J67" s="216">
        <f t="shared" si="20"/>
        <v>27.507999999999999</v>
      </c>
      <c r="K67" s="216"/>
      <c r="L67" s="232"/>
    </row>
    <row r="68" spans="1:12" customFormat="1" ht="25.05" customHeight="1">
      <c r="A68" s="214">
        <v>58</v>
      </c>
      <c r="B68" s="215" t="s">
        <v>97</v>
      </c>
      <c r="C68" s="216" t="s">
        <v>102</v>
      </c>
      <c r="D68" s="217" t="s">
        <v>126</v>
      </c>
      <c r="E68" s="216">
        <v>240.04</v>
      </c>
      <c r="F68" s="216">
        <v>1</v>
      </c>
      <c r="G68" s="215"/>
      <c r="H68" s="216">
        <f t="shared" si="18"/>
        <v>17.402900000000002</v>
      </c>
      <c r="I68" s="216">
        <f t="shared" si="19"/>
        <v>5.4009</v>
      </c>
      <c r="J68" s="216">
        <f t="shared" si="20"/>
        <v>12.002000000000001</v>
      </c>
      <c r="K68" s="216">
        <v>9.08</v>
      </c>
      <c r="L68" s="232"/>
    </row>
    <row r="69" spans="1:12" s="2" customFormat="1" ht="25.05" customHeight="1">
      <c r="A69" s="214">
        <v>59</v>
      </c>
      <c r="B69" s="215" t="s">
        <v>97</v>
      </c>
      <c r="C69" s="216" t="s">
        <v>103</v>
      </c>
      <c r="D69" s="217" t="s">
        <v>126</v>
      </c>
      <c r="E69" s="216">
        <v>1330.66</v>
      </c>
      <c r="F69" s="216">
        <v>1</v>
      </c>
      <c r="G69" s="215"/>
      <c r="H69" s="216">
        <f t="shared" si="18"/>
        <v>96.472849999999994</v>
      </c>
      <c r="I69" s="216">
        <f t="shared" si="19"/>
        <v>29.93985</v>
      </c>
      <c r="J69" s="216">
        <f t="shared" si="20"/>
        <v>66.533000000000001</v>
      </c>
      <c r="K69" s="216">
        <v>1269.32</v>
      </c>
      <c r="L69" s="232"/>
    </row>
    <row r="70" spans="1:12" s="1" customFormat="1" ht="25.05" customHeight="1">
      <c r="A70" s="218" t="s">
        <v>104</v>
      </c>
      <c r="B70" s="218"/>
      <c r="C70" s="218"/>
      <c r="D70" s="218"/>
      <c r="E70" s="219">
        <f>SUM(E64:E69)</f>
        <v>5209.68</v>
      </c>
      <c r="F70" s="219">
        <f>SUM(F64:F69)</f>
        <v>6</v>
      </c>
      <c r="G70" s="219"/>
      <c r="H70" s="220">
        <f>SUM(H64:H69)</f>
        <v>377.70179999999999</v>
      </c>
      <c r="I70" s="220">
        <f>SUM(I64:I69)</f>
        <v>117.21780000000001</v>
      </c>
      <c r="J70" s="220">
        <f>SUM(J64:J69)</f>
        <v>260.48400000000004</v>
      </c>
      <c r="K70" s="219">
        <f>SUM(K64:K69)</f>
        <v>4132.95</v>
      </c>
      <c r="L70" s="233"/>
    </row>
    <row r="71" spans="1:12" s="1" customFormat="1" ht="25.05" customHeight="1">
      <c r="A71" s="226">
        <v>60</v>
      </c>
      <c r="B71" s="216" t="s">
        <v>105</v>
      </c>
      <c r="C71" s="216" t="s">
        <v>106</v>
      </c>
      <c r="D71" s="217" t="s">
        <v>126</v>
      </c>
      <c r="E71" s="216">
        <v>341.46</v>
      </c>
      <c r="F71" s="216">
        <v>1</v>
      </c>
      <c r="G71" s="215"/>
      <c r="H71" s="216">
        <f t="shared" ref="H71:H74" si="21">I71+J71</f>
        <v>24.755850000000002</v>
      </c>
      <c r="I71" s="216">
        <f t="shared" ref="I71:I74" si="22">E71*225/10000</f>
        <v>7.6828500000000002</v>
      </c>
      <c r="J71" s="216">
        <f t="shared" ref="J71:J74" si="23">E71*500/10000</f>
        <v>17.073</v>
      </c>
      <c r="K71" s="216"/>
      <c r="L71" s="232"/>
    </row>
    <row r="72" spans="1:12" s="1" customFormat="1" ht="25.05" customHeight="1">
      <c r="A72" s="226">
        <v>61</v>
      </c>
      <c r="B72" s="216" t="s">
        <v>105</v>
      </c>
      <c r="C72" s="216" t="s">
        <v>107</v>
      </c>
      <c r="D72" s="217" t="s">
        <v>126</v>
      </c>
      <c r="E72" s="216">
        <v>482.98</v>
      </c>
      <c r="F72" s="216">
        <v>1</v>
      </c>
      <c r="G72" s="215"/>
      <c r="H72" s="216">
        <f t="shared" si="21"/>
        <v>35.01605</v>
      </c>
      <c r="I72" s="216">
        <f t="shared" si="22"/>
        <v>10.867050000000001</v>
      </c>
      <c r="J72" s="216">
        <f t="shared" si="23"/>
        <v>24.149000000000001</v>
      </c>
      <c r="K72" s="216"/>
      <c r="L72" s="232"/>
    </row>
    <row r="73" spans="1:12" s="1" customFormat="1" ht="25.05" customHeight="1">
      <c r="A73" s="226">
        <v>62</v>
      </c>
      <c r="B73" s="216" t="s">
        <v>105</v>
      </c>
      <c r="C73" s="216" t="s">
        <v>108</v>
      </c>
      <c r="D73" s="217" t="s">
        <v>126</v>
      </c>
      <c r="E73" s="216">
        <v>132.04</v>
      </c>
      <c r="F73" s="216">
        <v>1</v>
      </c>
      <c r="G73" s="215"/>
      <c r="H73" s="216">
        <f t="shared" si="21"/>
        <v>9.5729000000000006</v>
      </c>
      <c r="I73" s="216">
        <f t="shared" si="22"/>
        <v>2.9708999999999999</v>
      </c>
      <c r="J73" s="216">
        <f t="shared" si="23"/>
        <v>6.6020000000000003</v>
      </c>
      <c r="K73" s="216"/>
      <c r="L73" s="232"/>
    </row>
    <row r="74" spans="1:12" s="2" customFormat="1" ht="25.05" customHeight="1">
      <c r="A74" s="226">
        <v>63</v>
      </c>
      <c r="B74" s="216" t="s">
        <v>105</v>
      </c>
      <c r="C74" s="216" t="s">
        <v>109</v>
      </c>
      <c r="D74" s="217" t="s">
        <v>126</v>
      </c>
      <c r="E74" s="216">
        <v>71.92</v>
      </c>
      <c r="F74" s="216">
        <v>1</v>
      </c>
      <c r="G74" s="215"/>
      <c r="H74" s="216">
        <f t="shared" si="21"/>
        <v>5.2141999999999999</v>
      </c>
      <c r="I74" s="216">
        <f t="shared" si="22"/>
        <v>1.6182000000000001</v>
      </c>
      <c r="J74" s="216">
        <f t="shared" si="23"/>
        <v>3.5960000000000001</v>
      </c>
      <c r="K74" s="216"/>
      <c r="L74" s="232"/>
    </row>
    <row r="75" spans="1:12" s="1" customFormat="1" ht="25.05" customHeight="1">
      <c r="A75" s="218" t="s">
        <v>110</v>
      </c>
      <c r="B75" s="218"/>
      <c r="C75" s="218"/>
      <c r="D75" s="218"/>
      <c r="E75" s="219">
        <f>SUM(E71:E74)</f>
        <v>1028.4000000000001</v>
      </c>
      <c r="F75" s="219">
        <f>SUM(F71:F74)</f>
        <v>4</v>
      </c>
      <c r="G75" s="219"/>
      <c r="H75" s="220">
        <f>SUM(H71:H74)</f>
        <v>74.559000000000012</v>
      </c>
      <c r="I75" s="220">
        <f>SUM(I71:I74)</f>
        <v>23.139000000000003</v>
      </c>
      <c r="J75" s="220">
        <f>SUM(J71:J74)</f>
        <v>51.42</v>
      </c>
      <c r="K75" s="219"/>
      <c r="L75" s="233"/>
    </row>
    <row r="76" spans="1:12" s="3" customFormat="1" ht="25.05" customHeight="1">
      <c r="A76" s="228" t="s">
        <v>111</v>
      </c>
      <c r="B76" s="228"/>
      <c r="C76" s="228"/>
      <c r="D76" s="228"/>
      <c r="E76" s="224">
        <f>E13+E27+E43+E54+E60+E63+E70+E75</f>
        <v>68782.63</v>
      </c>
      <c r="F76" s="224">
        <f>F13+F27+F43+F54+F60+F63+F70+F75</f>
        <v>63</v>
      </c>
      <c r="G76" s="224"/>
      <c r="H76" s="229">
        <f t="shared" ref="H76:K76" si="24">H13+H27+H43+H54+H60+H63+H70+H75</f>
        <v>4986.740675</v>
      </c>
      <c r="I76" s="229">
        <f t="shared" si="24"/>
        <v>1547.6091749999998</v>
      </c>
      <c r="J76" s="229">
        <f t="shared" si="24"/>
        <v>3439.1315000000004</v>
      </c>
      <c r="K76" s="224">
        <f t="shared" si="24"/>
        <v>41102.149999999994</v>
      </c>
      <c r="L76" s="233"/>
    </row>
    <row r="77" spans="1:12" ht="25.05" customHeight="1">
      <c r="A77" s="226">
        <v>1</v>
      </c>
      <c r="B77" s="226" t="s">
        <v>70</v>
      </c>
      <c r="C77" s="226" t="s">
        <v>72</v>
      </c>
      <c r="D77" s="230" t="s">
        <v>8</v>
      </c>
      <c r="E77" s="226">
        <v>75.010000000000005</v>
      </c>
      <c r="F77" s="226"/>
      <c r="G77" s="226"/>
      <c r="H77" s="226">
        <v>2.2503000000000002</v>
      </c>
      <c r="I77" s="226">
        <v>1.1251500000000001</v>
      </c>
      <c r="J77" s="226">
        <v>1.1251500000000001</v>
      </c>
      <c r="K77" s="226">
        <v>73.150000000000006</v>
      </c>
      <c r="L77" s="226"/>
    </row>
    <row r="78" spans="1:12" ht="25.05" customHeight="1">
      <c r="A78" s="226">
        <v>2</v>
      </c>
      <c r="B78" s="226" t="s">
        <v>70</v>
      </c>
      <c r="C78" s="226" t="s">
        <v>80</v>
      </c>
      <c r="D78" s="230" t="s">
        <v>8</v>
      </c>
      <c r="E78" s="226">
        <v>81.39</v>
      </c>
      <c r="F78" s="226"/>
      <c r="G78" s="226"/>
      <c r="H78" s="226">
        <v>2.4417</v>
      </c>
      <c r="I78" s="226">
        <v>1.22085</v>
      </c>
      <c r="J78" s="226">
        <v>1.22085</v>
      </c>
      <c r="K78" s="226">
        <v>69.33</v>
      </c>
      <c r="L78" s="226"/>
    </row>
    <row r="79" spans="1:12" ht="25.05" customHeight="1">
      <c r="A79" s="226">
        <v>3</v>
      </c>
      <c r="B79" s="226" t="s">
        <v>70</v>
      </c>
      <c r="C79" s="226" t="s">
        <v>76</v>
      </c>
      <c r="D79" s="230" t="s">
        <v>8</v>
      </c>
      <c r="E79" s="226">
        <v>37.15</v>
      </c>
      <c r="F79" s="226"/>
      <c r="G79" s="226"/>
      <c r="H79" s="226">
        <v>1.1145</v>
      </c>
      <c r="I79" s="226">
        <v>0.55725000000000002</v>
      </c>
      <c r="J79" s="226">
        <v>0.55725000000000002</v>
      </c>
      <c r="K79" s="226">
        <v>30.84</v>
      </c>
      <c r="L79" s="226"/>
    </row>
    <row r="80" spans="1:12" ht="25.05" customHeight="1">
      <c r="A80" s="226">
        <v>4</v>
      </c>
      <c r="B80" s="226" t="s">
        <v>70</v>
      </c>
      <c r="C80" s="226" t="s">
        <v>78</v>
      </c>
      <c r="D80" s="230" t="s">
        <v>8</v>
      </c>
      <c r="E80" s="226">
        <v>68.989999999999995</v>
      </c>
      <c r="F80" s="226"/>
      <c r="G80" s="226"/>
      <c r="H80" s="226">
        <v>2.0697000000000001</v>
      </c>
      <c r="I80" s="226">
        <v>1.03485</v>
      </c>
      <c r="J80" s="226">
        <v>1.03485</v>
      </c>
      <c r="K80" s="226">
        <v>59.84</v>
      </c>
      <c r="L80" s="226"/>
    </row>
    <row r="81" spans="1:12" ht="25.05" customHeight="1">
      <c r="A81" s="226">
        <v>5</v>
      </c>
      <c r="B81" s="226" t="s">
        <v>70</v>
      </c>
      <c r="C81" s="226" t="s">
        <v>77</v>
      </c>
      <c r="D81" s="230" t="s">
        <v>8</v>
      </c>
      <c r="E81" s="226">
        <v>60.7</v>
      </c>
      <c r="F81" s="226"/>
      <c r="G81" s="226"/>
      <c r="H81" s="226">
        <v>1.821</v>
      </c>
      <c r="I81" s="226">
        <v>0.91049999999999998</v>
      </c>
      <c r="J81" s="226">
        <v>0.91049999999999998</v>
      </c>
      <c r="K81" s="226">
        <v>58.61</v>
      </c>
      <c r="L81" s="226"/>
    </row>
    <row r="82" spans="1:12" s="2" customFormat="1" ht="25.05" customHeight="1">
      <c r="A82" s="226">
        <v>6</v>
      </c>
      <c r="B82" s="226" t="s">
        <v>70</v>
      </c>
      <c r="C82" s="226" t="s">
        <v>75</v>
      </c>
      <c r="D82" s="230" t="s">
        <v>8</v>
      </c>
      <c r="E82" s="226">
        <v>71</v>
      </c>
      <c r="F82" s="226"/>
      <c r="G82" s="226"/>
      <c r="H82" s="226">
        <v>2.13</v>
      </c>
      <c r="I82" s="226">
        <v>1.0649999999999999</v>
      </c>
      <c r="J82" s="226">
        <v>1.0649999999999999</v>
      </c>
      <c r="K82" s="226">
        <v>73.37</v>
      </c>
      <c r="L82" s="226"/>
    </row>
    <row r="83" spans="1:12" s="1" customFormat="1" ht="25.05" customHeight="1">
      <c r="A83" s="218" t="s">
        <v>81</v>
      </c>
      <c r="B83" s="218"/>
      <c r="C83" s="218"/>
      <c r="D83" s="218"/>
      <c r="E83" s="219">
        <f>SUM(E77:E82)</f>
        <v>394.24</v>
      </c>
      <c r="F83" s="219"/>
      <c r="G83" s="219"/>
      <c r="H83" s="219">
        <f>SUM(H77:H82)</f>
        <v>11.827200000000001</v>
      </c>
      <c r="I83" s="219">
        <f t="shared" ref="I83:K83" si="25">SUM(I77:I82)</f>
        <v>5.9136000000000006</v>
      </c>
      <c r="J83" s="219">
        <f t="shared" si="25"/>
        <v>5.9136000000000006</v>
      </c>
      <c r="K83" s="219">
        <f t="shared" si="25"/>
        <v>365.14000000000004</v>
      </c>
      <c r="L83" s="219"/>
    </row>
    <row r="84" spans="1:12" ht="25.05" customHeight="1">
      <c r="A84" s="226">
        <v>7</v>
      </c>
      <c r="B84" s="231" t="s">
        <v>53</v>
      </c>
      <c r="C84" s="226" t="s">
        <v>112</v>
      </c>
      <c r="D84" s="230" t="s">
        <v>8</v>
      </c>
      <c r="E84" s="226">
        <v>19.670000000000002</v>
      </c>
      <c r="F84" s="226">
        <v>1</v>
      </c>
      <c r="G84" s="226">
        <v>6</v>
      </c>
      <c r="H84" s="226">
        <v>0.59009999999999996</v>
      </c>
      <c r="I84" s="226">
        <v>0.29504999999999998</v>
      </c>
      <c r="J84" s="226">
        <v>0.29504999999999998</v>
      </c>
      <c r="K84" s="226">
        <v>14.12</v>
      </c>
      <c r="L84" s="226"/>
    </row>
    <row r="85" spans="1:12" s="1" customFormat="1" ht="25.05" customHeight="1">
      <c r="A85" s="218" t="s">
        <v>113</v>
      </c>
      <c r="B85" s="218"/>
      <c r="C85" s="218"/>
      <c r="D85" s="218"/>
      <c r="E85" s="219">
        <v>19.670000000000002</v>
      </c>
      <c r="F85" s="219"/>
      <c r="G85" s="219"/>
      <c r="H85" s="219">
        <v>0.59009999999999996</v>
      </c>
      <c r="I85" s="219">
        <v>0.29504999999999998</v>
      </c>
      <c r="J85" s="219">
        <v>0.29504999999999998</v>
      </c>
      <c r="K85" s="219">
        <v>14.12</v>
      </c>
      <c r="L85" s="219"/>
    </row>
    <row r="86" spans="1:12" ht="25.05" customHeight="1">
      <c r="A86" s="226">
        <v>8</v>
      </c>
      <c r="B86" s="231" t="s">
        <v>114</v>
      </c>
      <c r="C86" s="226" t="s">
        <v>115</v>
      </c>
      <c r="D86" s="230" t="s">
        <v>8</v>
      </c>
      <c r="E86" s="226">
        <v>105.93</v>
      </c>
      <c r="F86" s="226">
        <v>1</v>
      </c>
      <c r="G86" s="226">
        <v>390</v>
      </c>
      <c r="H86" s="226">
        <v>3.1779000000000002</v>
      </c>
      <c r="I86" s="226">
        <v>1.5889500000000001</v>
      </c>
      <c r="J86" s="226">
        <v>1.5889500000000001</v>
      </c>
      <c r="K86" s="226">
        <v>105.63</v>
      </c>
      <c r="L86" s="226"/>
    </row>
    <row r="87" spans="1:12" s="1" customFormat="1" ht="25.05" customHeight="1">
      <c r="A87" s="218" t="s">
        <v>116</v>
      </c>
      <c r="B87" s="218"/>
      <c r="C87" s="218"/>
      <c r="D87" s="218"/>
      <c r="E87" s="219">
        <v>105.93</v>
      </c>
      <c r="F87" s="219"/>
      <c r="G87" s="219"/>
      <c r="H87" s="219">
        <v>3.1779000000000002</v>
      </c>
      <c r="I87" s="219">
        <v>1.5889500000000001</v>
      </c>
      <c r="J87" s="219">
        <v>1.5889500000000001</v>
      </c>
      <c r="K87" s="219">
        <v>105.63</v>
      </c>
      <c r="L87" s="219"/>
    </row>
    <row r="88" spans="1:12" ht="25.05" customHeight="1">
      <c r="A88" s="226">
        <v>9</v>
      </c>
      <c r="B88" s="231" t="s">
        <v>97</v>
      </c>
      <c r="C88" s="226" t="s">
        <v>117</v>
      </c>
      <c r="D88" s="230" t="s">
        <v>8</v>
      </c>
      <c r="E88" s="226">
        <v>52.64</v>
      </c>
      <c r="F88" s="226">
        <v>1</v>
      </c>
      <c r="G88" s="226">
        <v>1</v>
      </c>
      <c r="H88" s="226">
        <v>1.5791999999999999</v>
      </c>
      <c r="I88" s="226">
        <v>0.78959999999999997</v>
      </c>
      <c r="J88" s="226">
        <v>0.78959999999999997</v>
      </c>
      <c r="K88" s="226"/>
      <c r="L88" s="226"/>
    </row>
    <row r="89" spans="1:12" s="1" customFormat="1" ht="25.05" customHeight="1">
      <c r="A89" s="218" t="s">
        <v>104</v>
      </c>
      <c r="B89" s="218"/>
      <c r="C89" s="218"/>
      <c r="D89" s="218"/>
      <c r="E89" s="219">
        <v>52.64</v>
      </c>
      <c r="F89" s="219"/>
      <c r="G89" s="219"/>
      <c r="H89" s="219">
        <v>1.5791999999999999</v>
      </c>
      <c r="I89" s="219">
        <v>0.78959999999999997</v>
      </c>
      <c r="J89" s="219">
        <v>0.78959999999999997</v>
      </c>
      <c r="K89" s="219"/>
      <c r="L89" s="219"/>
    </row>
    <row r="90" spans="1:12" ht="25.05" customHeight="1">
      <c r="A90" s="226">
        <v>10</v>
      </c>
      <c r="B90" s="231" t="s">
        <v>38</v>
      </c>
      <c r="C90" s="226" t="s">
        <v>39</v>
      </c>
      <c r="D90" s="230" t="s">
        <v>8</v>
      </c>
      <c r="E90" s="226">
        <v>654.71</v>
      </c>
      <c r="F90" s="226">
        <v>1</v>
      </c>
      <c r="G90" s="226">
        <v>95</v>
      </c>
      <c r="H90" s="226">
        <v>19.641300000000001</v>
      </c>
      <c r="I90" s="226">
        <v>9.8206500000000005</v>
      </c>
      <c r="J90" s="226">
        <v>9.8206500000000005</v>
      </c>
      <c r="K90" s="226">
        <v>639.91999999999996</v>
      </c>
      <c r="L90" s="226"/>
    </row>
    <row r="91" spans="1:12" ht="25.05" customHeight="1">
      <c r="A91" s="226">
        <v>11</v>
      </c>
      <c r="B91" s="231" t="s">
        <v>38</v>
      </c>
      <c r="C91" s="226" t="s">
        <v>43</v>
      </c>
      <c r="D91" s="230" t="s">
        <v>8</v>
      </c>
      <c r="E91" s="226">
        <v>203.18</v>
      </c>
      <c r="F91" s="226">
        <v>1</v>
      </c>
      <c r="G91" s="226">
        <v>8</v>
      </c>
      <c r="H91" s="226">
        <v>6.0953999999999997</v>
      </c>
      <c r="I91" s="226">
        <v>3.0476999999999999</v>
      </c>
      <c r="J91" s="226">
        <v>3.0476999999999999</v>
      </c>
      <c r="K91" s="226">
        <v>93.31</v>
      </c>
      <c r="L91" s="226"/>
    </row>
    <row r="92" spans="1:12" ht="25.05" customHeight="1">
      <c r="A92" s="226">
        <v>12</v>
      </c>
      <c r="B92" s="231" t="s">
        <v>38</v>
      </c>
      <c r="C92" s="226" t="s">
        <v>45</v>
      </c>
      <c r="D92" s="230" t="s">
        <v>8</v>
      </c>
      <c r="E92" s="226">
        <v>86.64</v>
      </c>
      <c r="F92" s="226">
        <v>1</v>
      </c>
      <c r="G92" s="226">
        <v>1</v>
      </c>
      <c r="H92" s="226">
        <v>2.5992000000000002</v>
      </c>
      <c r="I92" s="226">
        <v>1.2996000000000001</v>
      </c>
      <c r="J92" s="226">
        <v>1.2996000000000001</v>
      </c>
      <c r="K92" s="226">
        <v>58.36</v>
      </c>
      <c r="L92" s="226"/>
    </row>
    <row r="93" spans="1:12" ht="25.05" customHeight="1">
      <c r="A93" s="226">
        <v>13</v>
      </c>
      <c r="B93" s="231" t="s">
        <v>38</v>
      </c>
      <c r="C93" s="226" t="s">
        <v>49</v>
      </c>
      <c r="D93" s="230" t="s">
        <v>8</v>
      </c>
      <c r="E93" s="226">
        <v>46.18</v>
      </c>
      <c r="F93" s="226">
        <v>1</v>
      </c>
      <c r="G93" s="226">
        <v>10</v>
      </c>
      <c r="H93" s="226">
        <v>1.3854</v>
      </c>
      <c r="I93" s="226">
        <v>0.69269999999999998</v>
      </c>
      <c r="J93" s="226">
        <v>0.69269999999999998</v>
      </c>
      <c r="K93" s="226">
        <v>36.229999999999997</v>
      </c>
      <c r="L93" s="226"/>
    </row>
    <row r="94" spans="1:12" ht="25.05" customHeight="1">
      <c r="A94" s="226">
        <v>14</v>
      </c>
      <c r="B94" s="231" t="s">
        <v>38</v>
      </c>
      <c r="C94" s="226" t="s">
        <v>50</v>
      </c>
      <c r="D94" s="230" t="s">
        <v>8</v>
      </c>
      <c r="E94" s="226">
        <v>114.43</v>
      </c>
      <c r="F94" s="226">
        <v>1</v>
      </c>
      <c r="G94" s="226">
        <v>13</v>
      </c>
      <c r="H94" s="226">
        <v>3.4329000000000001</v>
      </c>
      <c r="I94" s="226">
        <v>1.71645</v>
      </c>
      <c r="J94" s="226">
        <v>1.71645</v>
      </c>
      <c r="K94" s="226">
        <v>52.64</v>
      </c>
      <c r="L94" s="226"/>
    </row>
    <row r="95" spans="1:12" ht="25.05" customHeight="1">
      <c r="A95" s="226">
        <v>15</v>
      </c>
      <c r="B95" s="231" t="s">
        <v>38</v>
      </c>
      <c r="C95" s="226" t="s">
        <v>51</v>
      </c>
      <c r="D95" s="230" t="s">
        <v>8</v>
      </c>
      <c r="E95" s="226">
        <v>590.57000000000005</v>
      </c>
      <c r="F95" s="226">
        <v>1</v>
      </c>
      <c r="G95" s="226">
        <v>1</v>
      </c>
      <c r="H95" s="226">
        <v>17.717099999999999</v>
      </c>
      <c r="I95" s="226">
        <v>8.8585499999999993</v>
      </c>
      <c r="J95" s="226">
        <v>8.8585499999999993</v>
      </c>
      <c r="K95" s="226">
        <v>586.17999999999995</v>
      </c>
      <c r="L95" s="226"/>
    </row>
    <row r="96" spans="1:12" s="1" customFormat="1" ht="25.05" customHeight="1">
      <c r="A96" s="218" t="s">
        <v>52</v>
      </c>
      <c r="B96" s="218"/>
      <c r="C96" s="218"/>
      <c r="D96" s="218"/>
      <c r="E96" s="219">
        <f>SUM(E90:E95)</f>
        <v>1695.71</v>
      </c>
      <c r="F96" s="219"/>
      <c r="G96" s="219"/>
      <c r="H96" s="219">
        <f>SUM(H90:H95)</f>
        <v>50.871300000000005</v>
      </c>
      <c r="I96" s="219">
        <f t="shared" ref="I96:K96" si="26">SUM(I90:I95)</f>
        <v>25.435650000000003</v>
      </c>
      <c r="J96" s="219">
        <f t="shared" si="26"/>
        <v>25.435650000000003</v>
      </c>
      <c r="K96" s="219">
        <f t="shared" si="26"/>
        <v>1466.6399999999999</v>
      </c>
      <c r="L96" s="219"/>
    </row>
    <row r="97" spans="1:12" ht="25.05" customHeight="1">
      <c r="A97" s="226">
        <v>16</v>
      </c>
      <c r="B97" s="231" t="s">
        <v>21</v>
      </c>
      <c r="C97" s="226" t="s">
        <v>24</v>
      </c>
      <c r="D97" s="230" t="s">
        <v>8</v>
      </c>
      <c r="E97" s="226">
        <v>116.91</v>
      </c>
      <c r="F97" s="226">
        <v>1</v>
      </c>
      <c r="G97" s="226">
        <v>19</v>
      </c>
      <c r="H97" s="226">
        <v>3.5072999999999999</v>
      </c>
      <c r="I97" s="226">
        <v>1.7536499999999999</v>
      </c>
      <c r="J97" s="226">
        <v>1.7536499999999999</v>
      </c>
      <c r="K97" s="226">
        <v>103.18</v>
      </c>
      <c r="L97" s="226"/>
    </row>
    <row r="98" spans="1:12" s="2" customFormat="1" ht="25.05" customHeight="1">
      <c r="A98" s="226">
        <v>17</v>
      </c>
      <c r="B98" s="231" t="s">
        <v>21</v>
      </c>
      <c r="C98" s="226" t="s">
        <v>25</v>
      </c>
      <c r="D98" s="230" t="s">
        <v>8</v>
      </c>
      <c r="E98" s="226">
        <v>23.47</v>
      </c>
      <c r="F98" s="226">
        <v>1</v>
      </c>
      <c r="G98" s="226">
        <v>1</v>
      </c>
      <c r="H98" s="226">
        <v>0.70409999999999995</v>
      </c>
      <c r="I98" s="226">
        <v>0.35204999999999997</v>
      </c>
      <c r="J98" s="226">
        <v>0.35204999999999997</v>
      </c>
      <c r="K98" s="226">
        <v>23.47</v>
      </c>
      <c r="L98" s="226"/>
    </row>
    <row r="99" spans="1:12" s="2" customFormat="1" ht="25.05" customHeight="1">
      <c r="A99" s="226">
        <v>18</v>
      </c>
      <c r="B99" s="231" t="s">
        <v>21</v>
      </c>
      <c r="C99" s="226" t="s">
        <v>27</v>
      </c>
      <c r="D99" s="230" t="s">
        <v>8</v>
      </c>
      <c r="E99" s="226">
        <v>54.18</v>
      </c>
      <c r="F99" s="226">
        <v>1</v>
      </c>
      <c r="G99" s="226">
        <v>18</v>
      </c>
      <c r="H99" s="226">
        <v>1.6254</v>
      </c>
      <c r="I99" s="226">
        <v>0.81269999999999998</v>
      </c>
      <c r="J99" s="226">
        <v>0.81269999999999998</v>
      </c>
      <c r="K99" s="226">
        <v>52.27</v>
      </c>
      <c r="L99" s="226"/>
    </row>
    <row r="100" spans="1:12" ht="25.05" customHeight="1">
      <c r="A100" s="226">
        <v>19</v>
      </c>
      <c r="B100" s="231" t="s">
        <v>21</v>
      </c>
      <c r="C100" s="226" t="s">
        <v>31</v>
      </c>
      <c r="D100" s="230" t="s">
        <v>8</v>
      </c>
      <c r="E100" s="226">
        <v>50.61</v>
      </c>
      <c r="F100" s="226">
        <v>1</v>
      </c>
      <c r="G100" s="226">
        <v>8</v>
      </c>
      <c r="H100" s="226">
        <v>1.5183</v>
      </c>
      <c r="I100" s="226">
        <v>0.75914999999999999</v>
      </c>
      <c r="J100" s="226">
        <v>0.75914999999999999</v>
      </c>
      <c r="K100" s="226">
        <v>43.03</v>
      </c>
      <c r="L100" s="226" t="s">
        <v>118</v>
      </c>
    </row>
    <row r="101" spans="1:12" ht="25.05" customHeight="1">
      <c r="A101" s="226">
        <v>20</v>
      </c>
      <c r="B101" s="231" t="s">
        <v>21</v>
      </c>
      <c r="C101" s="226" t="s">
        <v>33</v>
      </c>
      <c r="D101" s="230" t="s">
        <v>8</v>
      </c>
      <c r="E101" s="226">
        <v>5</v>
      </c>
      <c r="F101" s="226">
        <v>1</v>
      </c>
      <c r="G101" s="226">
        <v>1</v>
      </c>
      <c r="H101" s="226">
        <v>0.15</v>
      </c>
      <c r="I101" s="226">
        <v>7.4999999999999997E-2</v>
      </c>
      <c r="J101" s="226">
        <v>7.4999999999999997E-2</v>
      </c>
      <c r="K101" s="226">
        <v>5</v>
      </c>
      <c r="L101" s="226"/>
    </row>
    <row r="102" spans="1:12" ht="25.05" customHeight="1">
      <c r="A102" s="226">
        <v>21</v>
      </c>
      <c r="B102" s="231" t="s">
        <v>21</v>
      </c>
      <c r="C102" s="226" t="s">
        <v>35</v>
      </c>
      <c r="D102" s="230" t="s">
        <v>8</v>
      </c>
      <c r="E102" s="226">
        <v>52.85</v>
      </c>
      <c r="F102" s="226">
        <v>1</v>
      </c>
      <c r="G102" s="226">
        <v>4</v>
      </c>
      <c r="H102" s="226">
        <v>1.5854999999999999</v>
      </c>
      <c r="I102" s="226">
        <v>0.79274999999999995</v>
      </c>
      <c r="J102" s="226">
        <v>0.79274999999999995</v>
      </c>
      <c r="K102" s="226">
        <v>50.49</v>
      </c>
      <c r="L102" s="226"/>
    </row>
    <row r="103" spans="1:12" s="1" customFormat="1" ht="25.05" customHeight="1">
      <c r="A103" s="218" t="s">
        <v>37</v>
      </c>
      <c r="B103" s="218"/>
      <c r="C103" s="218"/>
      <c r="D103" s="218"/>
      <c r="E103" s="219">
        <f>SUM(E97:E102)</f>
        <v>303.02000000000004</v>
      </c>
      <c r="F103" s="219"/>
      <c r="G103" s="219"/>
      <c r="H103" s="219">
        <f>SUM(H97:H102)</f>
        <v>9.0906000000000002</v>
      </c>
      <c r="I103" s="219">
        <f>SUM(I97:I102)</f>
        <v>4.5453000000000001</v>
      </c>
      <c r="J103" s="219">
        <f>SUM(J97:J102)</f>
        <v>4.5453000000000001</v>
      </c>
      <c r="K103" s="219">
        <f>SUM(K97:K102)</f>
        <v>277.44</v>
      </c>
      <c r="L103" s="219"/>
    </row>
    <row r="104" spans="1:12" s="1" customFormat="1" ht="25.05" customHeight="1">
      <c r="A104" s="222" t="s">
        <v>275</v>
      </c>
      <c r="B104" s="222"/>
      <c r="C104" s="222"/>
      <c r="D104" s="222"/>
      <c r="E104" s="219">
        <f>E83+E85+E87+E89+E96+E103</f>
        <v>2571.21</v>
      </c>
      <c r="F104" s="219"/>
      <c r="G104" s="219"/>
      <c r="H104" s="219">
        <f>H83+H85+H87+H89+H96+H103</f>
        <v>77.136300000000006</v>
      </c>
      <c r="I104" s="219">
        <f>I83+I85+I87+I89+I96+I103</f>
        <v>38.568150000000003</v>
      </c>
      <c r="J104" s="219">
        <f>J83+J85+J87+J89+J96+J103</f>
        <v>38.568150000000003</v>
      </c>
      <c r="K104" s="219">
        <f>K83+K85+K87+K89+K96+K103</f>
        <v>2228.9699999999998</v>
      </c>
      <c r="L104" s="219"/>
    </row>
  </sheetData>
  <mergeCells count="28">
    <mergeCell ref="A104:D104"/>
    <mergeCell ref="A103:D103"/>
    <mergeCell ref="A96:D96"/>
    <mergeCell ref="A89:D89"/>
    <mergeCell ref="A87:D87"/>
    <mergeCell ref="A3:A4"/>
    <mergeCell ref="B3:B4"/>
    <mergeCell ref="C3:C4"/>
    <mergeCell ref="A13:D13"/>
    <mergeCell ref="A70:D70"/>
    <mergeCell ref="A75:D75"/>
    <mergeCell ref="A63:D63"/>
    <mergeCell ref="A60:D60"/>
    <mergeCell ref="A54:D54"/>
    <mergeCell ref="A43:D43"/>
    <mergeCell ref="A27:D27"/>
    <mergeCell ref="A76:D76"/>
    <mergeCell ref="A85:D85"/>
    <mergeCell ref="A83:D83"/>
    <mergeCell ref="A1:L1"/>
    <mergeCell ref="A2:L2"/>
    <mergeCell ref="H3:J3"/>
    <mergeCell ref="E3:E4"/>
    <mergeCell ref="F3:F4"/>
    <mergeCell ref="G3:G4"/>
    <mergeCell ref="K3:K4"/>
    <mergeCell ref="L3:L4"/>
    <mergeCell ref="D3:D4"/>
  </mergeCells>
  <phoneticPr fontId="73" type="noConversion"/>
  <printOptions horizontalCentered="1"/>
  <pageMargins left="0.57847222222222205" right="0.180555555555556" top="0.38124999999999998" bottom="0.42847222222222198" header="0.23958333333333301" footer="0.180555555555556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sqref="A1:K1"/>
    </sheetView>
  </sheetViews>
  <sheetFormatPr defaultColWidth="9" defaultRowHeight="14.4"/>
  <cols>
    <col min="1" max="1" width="9" style="7"/>
    <col min="2" max="2" width="16.33203125" style="7" customWidth="1"/>
    <col min="3" max="3" width="14.88671875" style="7" customWidth="1"/>
    <col min="4" max="4" width="11.77734375" style="7" customWidth="1"/>
    <col min="5" max="6" width="9" style="7"/>
    <col min="7" max="7" width="15.44140625" style="7" customWidth="1"/>
    <col min="8" max="8" width="14.109375" style="7" customWidth="1"/>
    <col min="9" max="9" width="16.44140625" style="7" customWidth="1"/>
    <col min="10" max="10" width="11.109375" style="7" customWidth="1"/>
    <col min="11" max="16384" width="9" style="7"/>
  </cols>
  <sheetData>
    <row r="1" spans="1:11" ht="45" customHeight="1">
      <c r="A1" s="140" t="s">
        <v>278</v>
      </c>
      <c r="B1" s="141"/>
      <c r="C1" s="141"/>
      <c r="D1" s="142"/>
      <c r="E1" s="141"/>
      <c r="F1" s="141"/>
      <c r="G1" s="143"/>
      <c r="H1" s="143"/>
      <c r="I1" s="143"/>
      <c r="J1" s="144"/>
      <c r="K1" s="141"/>
    </row>
    <row r="2" spans="1:11" s="2" customFormat="1" ht="24.75" customHeight="1">
      <c r="A2" s="159" t="s">
        <v>1</v>
      </c>
      <c r="B2" s="160" t="s">
        <v>119</v>
      </c>
      <c r="C2" s="161" t="s">
        <v>120</v>
      </c>
      <c r="D2" s="163" t="s">
        <v>121</v>
      </c>
      <c r="E2" s="164" t="s">
        <v>122</v>
      </c>
      <c r="F2" s="164" t="s">
        <v>123</v>
      </c>
      <c r="G2" s="145" t="s">
        <v>2</v>
      </c>
      <c r="H2" s="145"/>
      <c r="I2" s="145"/>
      <c r="J2" s="165" t="s">
        <v>124</v>
      </c>
      <c r="K2" s="167" t="s">
        <v>3</v>
      </c>
    </row>
    <row r="3" spans="1:11" s="2" customFormat="1" ht="24.75" customHeight="1">
      <c r="A3" s="159"/>
      <c r="B3" s="160"/>
      <c r="C3" s="162"/>
      <c r="D3" s="163"/>
      <c r="E3" s="164"/>
      <c r="F3" s="164"/>
      <c r="G3" s="70" t="s">
        <v>4</v>
      </c>
      <c r="H3" s="70" t="s">
        <v>5</v>
      </c>
      <c r="I3" s="70" t="s">
        <v>6</v>
      </c>
      <c r="J3" s="166"/>
      <c r="K3" s="167"/>
    </row>
    <row r="4" spans="1:11" s="2" customFormat="1" ht="24.75" customHeight="1">
      <c r="A4" s="58">
        <v>1</v>
      </c>
      <c r="B4" s="58" t="s">
        <v>125</v>
      </c>
      <c r="C4" s="58" t="s">
        <v>126</v>
      </c>
      <c r="D4" s="59">
        <v>106.09</v>
      </c>
      <c r="E4" s="58">
        <v>1</v>
      </c>
      <c r="F4" s="58"/>
      <c r="G4" s="71">
        <v>4.7740499999999999</v>
      </c>
      <c r="H4" s="71">
        <v>2.387025</v>
      </c>
      <c r="I4" s="71">
        <v>2.387025</v>
      </c>
      <c r="J4" s="59"/>
      <c r="K4" s="80"/>
    </row>
    <row r="5" spans="1:11" s="2" customFormat="1" ht="24.75" customHeight="1">
      <c r="A5" s="58">
        <v>2</v>
      </c>
      <c r="B5" s="58" t="s">
        <v>127</v>
      </c>
      <c r="C5" s="58" t="s">
        <v>126</v>
      </c>
      <c r="D5" s="59">
        <v>65.290000000000006</v>
      </c>
      <c r="E5" s="58">
        <v>1</v>
      </c>
      <c r="F5" s="58"/>
      <c r="G5" s="71">
        <v>2.9380500000000001</v>
      </c>
      <c r="H5" s="71">
        <v>1.469025</v>
      </c>
      <c r="I5" s="71">
        <v>1.469025</v>
      </c>
      <c r="J5" s="59"/>
      <c r="K5" s="80"/>
    </row>
    <row r="6" spans="1:11" s="1" customFormat="1" ht="24.75" customHeight="1">
      <c r="A6" s="146" t="s">
        <v>128</v>
      </c>
      <c r="B6" s="147"/>
      <c r="C6" s="148"/>
      <c r="D6" s="60">
        <f>SUM(D4:D5)</f>
        <v>171.38</v>
      </c>
      <c r="E6" s="72">
        <f t="shared" ref="E6:J6" si="0">SUM(E4:E5)</f>
        <v>2</v>
      </c>
      <c r="F6" s="72">
        <f t="shared" si="0"/>
        <v>0</v>
      </c>
      <c r="G6" s="60">
        <f t="shared" si="0"/>
        <v>7.7120999999999995</v>
      </c>
      <c r="H6" s="60">
        <f t="shared" si="0"/>
        <v>3.8560499999999998</v>
      </c>
      <c r="I6" s="60">
        <f t="shared" si="0"/>
        <v>3.8560499999999998</v>
      </c>
      <c r="J6" s="60">
        <f t="shared" si="0"/>
        <v>0</v>
      </c>
      <c r="K6" s="81"/>
    </row>
    <row r="7" spans="1:11" s="2" customFormat="1" ht="24.75" customHeight="1">
      <c r="A7" s="58">
        <v>3</v>
      </c>
      <c r="B7" s="61" t="s">
        <v>129</v>
      </c>
      <c r="C7" s="58" t="s">
        <v>126</v>
      </c>
      <c r="D7" s="62">
        <v>43.67</v>
      </c>
      <c r="E7" s="58">
        <v>1</v>
      </c>
      <c r="F7" s="58"/>
      <c r="G7" s="73">
        <v>1.96515</v>
      </c>
      <c r="H7" s="73">
        <v>0.98257499999999998</v>
      </c>
      <c r="I7" s="73">
        <v>0.98257499999999998</v>
      </c>
      <c r="J7" s="82"/>
      <c r="K7" s="80"/>
    </row>
    <row r="8" spans="1:11" s="3" customFormat="1" ht="24.75" customHeight="1">
      <c r="A8" s="58">
        <v>4</v>
      </c>
      <c r="B8" s="61" t="s">
        <v>130</v>
      </c>
      <c r="C8" s="58" t="s">
        <v>126</v>
      </c>
      <c r="D8" s="62">
        <v>574.5</v>
      </c>
      <c r="E8" s="58">
        <v>1</v>
      </c>
      <c r="F8" s="58"/>
      <c r="G8" s="73">
        <v>25.852499999999999</v>
      </c>
      <c r="H8" s="73">
        <v>12.92625</v>
      </c>
      <c r="I8" s="73">
        <v>12.92625</v>
      </c>
      <c r="J8" s="82"/>
      <c r="K8" s="80"/>
    </row>
    <row r="9" spans="1:11" s="2" customFormat="1" ht="24.75" customHeight="1">
      <c r="A9" s="58">
        <v>5</v>
      </c>
      <c r="B9" s="61" t="s">
        <v>131</v>
      </c>
      <c r="C9" s="58" t="s">
        <v>126</v>
      </c>
      <c r="D9" s="62">
        <v>152.44999999999999</v>
      </c>
      <c r="E9" s="58">
        <v>1</v>
      </c>
      <c r="F9" s="58"/>
      <c r="G9" s="73">
        <v>6.8602499999999997</v>
      </c>
      <c r="H9" s="73">
        <v>3.4301249999999999</v>
      </c>
      <c r="I9" s="73">
        <v>3.4301249999999999</v>
      </c>
      <c r="J9" s="82"/>
      <c r="K9" s="80"/>
    </row>
    <row r="10" spans="1:11" s="2" customFormat="1" ht="24.75" customHeight="1">
      <c r="A10" s="58">
        <v>6</v>
      </c>
      <c r="B10" s="61" t="s">
        <v>132</v>
      </c>
      <c r="C10" s="58" t="s">
        <v>126</v>
      </c>
      <c r="D10" s="62">
        <v>617.59</v>
      </c>
      <c r="E10" s="58">
        <v>1</v>
      </c>
      <c r="F10" s="58"/>
      <c r="G10" s="73">
        <v>27.791550000000001</v>
      </c>
      <c r="H10" s="73">
        <v>13.895775</v>
      </c>
      <c r="I10" s="73">
        <v>13.895775</v>
      </c>
      <c r="J10" s="82"/>
      <c r="K10" s="80"/>
    </row>
    <row r="11" spans="1:11" s="2" customFormat="1" ht="24.75" customHeight="1">
      <c r="A11" s="58">
        <v>7</v>
      </c>
      <c r="B11" s="61" t="s">
        <v>133</v>
      </c>
      <c r="C11" s="58" t="s">
        <v>126</v>
      </c>
      <c r="D11" s="62">
        <v>109.7</v>
      </c>
      <c r="E11" s="58">
        <v>1</v>
      </c>
      <c r="F11" s="58"/>
      <c r="G11" s="73">
        <v>4.9364999999999997</v>
      </c>
      <c r="H11" s="73">
        <v>2.4682499999999998</v>
      </c>
      <c r="I11" s="73">
        <v>2.4682499999999998</v>
      </c>
      <c r="J11" s="82"/>
      <c r="K11" s="80"/>
    </row>
    <row r="12" spans="1:11" s="2" customFormat="1" ht="24.75" customHeight="1">
      <c r="A12" s="58">
        <v>8</v>
      </c>
      <c r="B12" s="61" t="s">
        <v>134</v>
      </c>
      <c r="C12" s="58" t="s">
        <v>126</v>
      </c>
      <c r="D12" s="62">
        <v>1169.73</v>
      </c>
      <c r="E12" s="58">
        <v>1</v>
      </c>
      <c r="F12" s="58"/>
      <c r="G12" s="74">
        <v>52.63785</v>
      </c>
      <c r="H12" s="74">
        <v>26.318925</v>
      </c>
      <c r="I12" s="74">
        <v>26.318925</v>
      </c>
      <c r="J12" s="82"/>
      <c r="K12" s="83"/>
    </row>
    <row r="13" spans="1:11" s="2" customFormat="1" ht="24.75" customHeight="1">
      <c r="A13" s="58">
        <v>9</v>
      </c>
      <c r="B13" s="61" t="s">
        <v>135</v>
      </c>
      <c r="C13" s="58" t="s">
        <v>126</v>
      </c>
      <c r="D13" s="62">
        <v>437.67</v>
      </c>
      <c r="E13" s="58">
        <v>1</v>
      </c>
      <c r="F13" s="58"/>
      <c r="G13" s="74">
        <v>19.695150000000002</v>
      </c>
      <c r="H13" s="74">
        <v>9.8475750000000009</v>
      </c>
      <c r="I13" s="74">
        <v>9.8475750000000009</v>
      </c>
      <c r="J13" s="82"/>
      <c r="K13" s="83"/>
    </row>
    <row r="14" spans="1:11" s="2" customFormat="1" ht="24.75" customHeight="1">
      <c r="A14" s="58">
        <v>10</v>
      </c>
      <c r="B14" s="61" t="s">
        <v>136</v>
      </c>
      <c r="C14" s="58" t="s">
        <v>126</v>
      </c>
      <c r="D14" s="62">
        <v>416.06</v>
      </c>
      <c r="E14" s="58">
        <v>1</v>
      </c>
      <c r="F14" s="58"/>
      <c r="G14" s="74">
        <v>18.7227</v>
      </c>
      <c r="H14" s="74">
        <v>9.3613499999999998</v>
      </c>
      <c r="I14" s="74">
        <v>9.3613499999999998</v>
      </c>
      <c r="J14" s="82"/>
      <c r="K14" s="83"/>
    </row>
    <row r="15" spans="1:11" s="2" customFormat="1" ht="24.75" customHeight="1">
      <c r="A15" s="58">
        <v>11</v>
      </c>
      <c r="B15" s="61" t="s">
        <v>137</v>
      </c>
      <c r="C15" s="58" t="s">
        <v>126</v>
      </c>
      <c r="D15" s="62">
        <v>343.89</v>
      </c>
      <c r="E15" s="58">
        <v>1</v>
      </c>
      <c r="F15" s="58"/>
      <c r="G15" s="74">
        <v>15.47505</v>
      </c>
      <c r="H15" s="74">
        <v>7.7375249999999998</v>
      </c>
      <c r="I15" s="74">
        <v>7.7375249999999998</v>
      </c>
      <c r="J15" s="82"/>
      <c r="K15" s="83"/>
    </row>
    <row r="16" spans="1:11" s="2" customFormat="1" ht="24.75" customHeight="1">
      <c r="A16" s="58">
        <v>12</v>
      </c>
      <c r="B16" s="61" t="s">
        <v>138</v>
      </c>
      <c r="C16" s="58" t="s">
        <v>126</v>
      </c>
      <c r="D16" s="62">
        <v>326.13</v>
      </c>
      <c r="E16" s="58">
        <v>1</v>
      </c>
      <c r="F16" s="58"/>
      <c r="G16" s="74">
        <v>14.675850000000001</v>
      </c>
      <c r="H16" s="74">
        <v>7.3379250000000003</v>
      </c>
      <c r="I16" s="74">
        <v>7.3379250000000003</v>
      </c>
      <c r="J16" s="82"/>
      <c r="K16" s="83"/>
    </row>
    <row r="17" spans="1:11" s="56" customFormat="1" ht="24.75" customHeight="1">
      <c r="A17" s="58">
        <v>13</v>
      </c>
      <c r="B17" s="63" t="s">
        <v>139</v>
      </c>
      <c r="C17" s="58" t="s">
        <v>126</v>
      </c>
      <c r="D17" s="64">
        <v>808.82</v>
      </c>
      <c r="E17" s="58">
        <v>1</v>
      </c>
      <c r="F17" s="58"/>
      <c r="G17" s="74">
        <v>36.396900000000002</v>
      </c>
      <c r="H17" s="74">
        <v>18.198450000000001</v>
      </c>
      <c r="I17" s="74">
        <v>18.198450000000001</v>
      </c>
      <c r="J17" s="84"/>
      <c r="K17" s="83"/>
    </row>
    <row r="18" spans="1:11" s="56" customFormat="1" ht="24.75" customHeight="1">
      <c r="A18" s="149" t="s">
        <v>140</v>
      </c>
      <c r="B18" s="150"/>
      <c r="C18" s="151"/>
      <c r="D18" s="60">
        <f>SUM(D7:D17)</f>
        <v>5000.21</v>
      </c>
      <c r="E18" s="72">
        <f t="shared" ref="E18:J18" si="1">SUM(E7:E17)</f>
        <v>11</v>
      </c>
      <c r="F18" s="72">
        <f t="shared" si="1"/>
        <v>0</v>
      </c>
      <c r="G18" s="60">
        <f t="shared" si="1"/>
        <v>225.00945000000002</v>
      </c>
      <c r="H18" s="60">
        <f t="shared" si="1"/>
        <v>112.50472500000001</v>
      </c>
      <c r="I18" s="60">
        <f t="shared" si="1"/>
        <v>112.50472500000001</v>
      </c>
      <c r="J18" s="60">
        <f t="shared" si="1"/>
        <v>0</v>
      </c>
      <c r="K18" s="85"/>
    </row>
    <row r="19" spans="1:11" s="2" customFormat="1" ht="24.75" customHeight="1">
      <c r="A19" s="58">
        <v>14</v>
      </c>
      <c r="B19" s="63" t="s">
        <v>141</v>
      </c>
      <c r="C19" s="58" t="s">
        <v>126</v>
      </c>
      <c r="D19" s="64">
        <v>894.53</v>
      </c>
      <c r="E19" s="58">
        <v>1</v>
      </c>
      <c r="F19" s="58"/>
      <c r="G19" s="74">
        <v>40.25385</v>
      </c>
      <c r="H19" s="74">
        <v>20.126925</v>
      </c>
      <c r="I19" s="74">
        <v>20.126925</v>
      </c>
      <c r="J19" s="79"/>
      <c r="K19" s="83"/>
    </row>
    <row r="20" spans="1:11" s="3" customFormat="1" ht="24.75" customHeight="1">
      <c r="A20" s="58">
        <v>15</v>
      </c>
      <c r="B20" s="63" t="s">
        <v>142</v>
      </c>
      <c r="C20" s="58" t="s">
        <v>126</v>
      </c>
      <c r="D20" s="64">
        <v>56.34</v>
      </c>
      <c r="E20" s="58">
        <v>1</v>
      </c>
      <c r="F20" s="58"/>
      <c r="G20" s="74">
        <v>2.5352999999999999</v>
      </c>
      <c r="H20" s="74">
        <v>1.2676499999999999</v>
      </c>
      <c r="I20" s="74">
        <v>1.2676499999999999</v>
      </c>
      <c r="J20" s="86"/>
      <c r="K20" s="87"/>
    </row>
    <row r="21" spans="1:11" s="2" customFormat="1" ht="24.75" customHeight="1">
      <c r="A21" s="58">
        <v>16</v>
      </c>
      <c r="B21" s="63" t="s">
        <v>143</v>
      </c>
      <c r="C21" s="58" t="s">
        <v>126</v>
      </c>
      <c r="D21" s="64">
        <v>208.57</v>
      </c>
      <c r="E21" s="58">
        <v>1</v>
      </c>
      <c r="F21" s="58"/>
      <c r="G21" s="74">
        <v>9.38565</v>
      </c>
      <c r="H21" s="74">
        <v>4.692825</v>
      </c>
      <c r="I21" s="74">
        <v>4.692825</v>
      </c>
      <c r="J21" s="86"/>
      <c r="K21" s="88"/>
    </row>
    <row r="22" spans="1:11" s="2" customFormat="1" ht="24.75" customHeight="1">
      <c r="A22" s="58">
        <v>17</v>
      </c>
      <c r="B22" s="63" t="s">
        <v>144</v>
      </c>
      <c r="C22" s="58" t="s">
        <v>126</v>
      </c>
      <c r="D22" s="64">
        <v>786.15</v>
      </c>
      <c r="E22" s="58">
        <v>1</v>
      </c>
      <c r="F22" s="58"/>
      <c r="G22" s="74">
        <v>35.376750000000001</v>
      </c>
      <c r="H22" s="74">
        <v>17.688375000000001</v>
      </c>
      <c r="I22" s="74">
        <v>17.688375000000001</v>
      </c>
      <c r="J22" s="86"/>
      <c r="K22" s="89"/>
    </row>
    <row r="23" spans="1:11" s="2" customFormat="1" ht="24.75" customHeight="1">
      <c r="A23" s="58">
        <v>18</v>
      </c>
      <c r="B23" s="63" t="s">
        <v>145</v>
      </c>
      <c r="C23" s="58" t="s">
        <v>126</v>
      </c>
      <c r="D23" s="64">
        <v>645.11</v>
      </c>
      <c r="E23" s="58">
        <v>1</v>
      </c>
      <c r="F23" s="58"/>
      <c r="G23" s="73">
        <v>29.029949999999999</v>
      </c>
      <c r="H23" s="73">
        <v>14.514975</v>
      </c>
      <c r="I23" s="73">
        <v>14.514975</v>
      </c>
      <c r="J23" s="90"/>
      <c r="K23" s="87"/>
    </row>
    <row r="24" spans="1:11" s="2" customFormat="1" ht="24.75" customHeight="1">
      <c r="A24" s="58">
        <v>19</v>
      </c>
      <c r="B24" s="63" t="s">
        <v>146</v>
      </c>
      <c r="C24" s="58" t="s">
        <v>126</v>
      </c>
      <c r="D24" s="64">
        <v>941.14</v>
      </c>
      <c r="E24" s="58">
        <v>1</v>
      </c>
      <c r="F24" s="58"/>
      <c r="G24" s="73">
        <v>42.351300000000002</v>
      </c>
      <c r="H24" s="73">
        <v>21.175650000000001</v>
      </c>
      <c r="I24" s="73">
        <v>21.175650000000001</v>
      </c>
      <c r="J24" s="91"/>
      <c r="K24" s="87"/>
    </row>
    <row r="25" spans="1:11" s="3" customFormat="1" ht="24.75" customHeight="1">
      <c r="A25" s="58">
        <v>20</v>
      </c>
      <c r="B25" s="63" t="s">
        <v>147</v>
      </c>
      <c r="C25" s="58" t="s">
        <v>126</v>
      </c>
      <c r="D25" s="64">
        <v>1764.02</v>
      </c>
      <c r="E25" s="58">
        <v>1</v>
      </c>
      <c r="F25" s="58"/>
      <c r="G25" s="73">
        <v>79.380899999999997</v>
      </c>
      <c r="H25" s="73">
        <v>39.690449999999998</v>
      </c>
      <c r="I25" s="73">
        <v>39.690449999999998</v>
      </c>
      <c r="J25" s="92"/>
      <c r="K25" s="88"/>
    </row>
    <row r="26" spans="1:11" s="2" customFormat="1" ht="24.75" customHeight="1">
      <c r="A26" s="58">
        <v>21</v>
      </c>
      <c r="B26" s="63" t="s">
        <v>148</v>
      </c>
      <c r="C26" s="58" t="s">
        <v>126</v>
      </c>
      <c r="D26" s="64">
        <v>1086.79</v>
      </c>
      <c r="E26" s="58">
        <v>1</v>
      </c>
      <c r="F26" s="58"/>
      <c r="G26" s="73">
        <v>48.905549999999998</v>
      </c>
      <c r="H26" s="73">
        <v>24.452774999999999</v>
      </c>
      <c r="I26" s="73">
        <v>24.452774999999999</v>
      </c>
      <c r="J26" s="93"/>
      <c r="K26" s="88"/>
    </row>
    <row r="27" spans="1:11" s="3" customFormat="1" ht="24.75" customHeight="1">
      <c r="A27" s="58">
        <v>22</v>
      </c>
      <c r="B27" s="63" t="s">
        <v>149</v>
      </c>
      <c r="C27" s="58" t="s">
        <v>126</v>
      </c>
      <c r="D27" s="64">
        <v>1055.4100000000001</v>
      </c>
      <c r="E27" s="58">
        <v>1</v>
      </c>
      <c r="F27" s="58"/>
      <c r="G27" s="73">
        <v>47.493450000000003</v>
      </c>
      <c r="H27" s="73">
        <v>23.746725000000001</v>
      </c>
      <c r="I27" s="73">
        <v>23.746725000000001</v>
      </c>
      <c r="J27" s="92"/>
      <c r="K27" s="88"/>
    </row>
    <row r="28" spans="1:11" s="3" customFormat="1" ht="24.75" customHeight="1">
      <c r="A28" s="149" t="s">
        <v>150</v>
      </c>
      <c r="B28" s="150"/>
      <c r="C28" s="151"/>
      <c r="D28" s="60">
        <f>SUM(D19:D27)</f>
        <v>7438.06</v>
      </c>
      <c r="E28" s="72">
        <f t="shared" ref="E28:J28" si="2">SUM(E19:E27)</f>
        <v>9</v>
      </c>
      <c r="F28" s="72">
        <f t="shared" si="2"/>
        <v>0</v>
      </c>
      <c r="G28" s="60">
        <f t="shared" si="2"/>
        <v>334.71269999999998</v>
      </c>
      <c r="H28" s="60">
        <f t="shared" si="2"/>
        <v>167.35634999999999</v>
      </c>
      <c r="I28" s="60">
        <f t="shared" si="2"/>
        <v>167.35634999999999</v>
      </c>
      <c r="J28" s="60">
        <f t="shared" si="2"/>
        <v>0</v>
      </c>
      <c r="K28" s="94"/>
    </row>
    <row r="29" spans="1:11" s="3" customFormat="1" ht="24.75" customHeight="1">
      <c r="A29" s="58">
        <v>23</v>
      </c>
      <c r="B29" s="63" t="s">
        <v>151</v>
      </c>
      <c r="C29" s="58" t="s">
        <v>126</v>
      </c>
      <c r="D29" s="65">
        <v>166.35</v>
      </c>
      <c r="E29" s="75">
        <v>1</v>
      </c>
      <c r="F29" s="75"/>
      <c r="G29" s="76">
        <f t="shared" ref="G29:G41" si="3">D29*450/10000</f>
        <v>7.4857500000000003</v>
      </c>
      <c r="H29" s="76">
        <f t="shared" ref="H29:H41" si="4">G29/2</f>
        <v>3.7428750000000002</v>
      </c>
      <c r="I29" s="95">
        <v>3.7428750000000002</v>
      </c>
      <c r="J29" s="96"/>
      <c r="K29" s="97"/>
    </row>
    <row r="30" spans="1:11" s="4" customFormat="1" ht="24.75" customHeight="1">
      <c r="A30" s="58">
        <v>24</v>
      </c>
      <c r="B30" s="63" t="s">
        <v>152</v>
      </c>
      <c r="C30" s="58" t="s">
        <v>126</v>
      </c>
      <c r="D30" s="65">
        <v>129.9</v>
      </c>
      <c r="E30" s="75">
        <v>1</v>
      </c>
      <c r="F30" s="75"/>
      <c r="G30" s="76">
        <f t="shared" si="3"/>
        <v>5.8455000000000004</v>
      </c>
      <c r="H30" s="76">
        <f t="shared" si="4"/>
        <v>2.9227500000000002</v>
      </c>
      <c r="I30" s="95">
        <v>2.9227500000000002</v>
      </c>
      <c r="J30" s="96"/>
      <c r="K30" s="97"/>
    </row>
    <row r="31" spans="1:11" s="4" customFormat="1" ht="24.75" customHeight="1">
      <c r="A31" s="58">
        <v>25</v>
      </c>
      <c r="B31" s="63" t="s">
        <v>153</v>
      </c>
      <c r="C31" s="58" t="s">
        <v>126</v>
      </c>
      <c r="D31" s="65">
        <v>196.28</v>
      </c>
      <c r="E31" s="75">
        <v>1</v>
      </c>
      <c r="F31" s="75"/>
      <c r="G31" s="76">
        <f t="shared" si="3"/>
        <v>8.8325999999999993</v>
      </c>
      <c r="H31" s="76">
        <f t="shared" si="4"/>
        <v>4.4162999999999997</v>
      </c>
      <c r="I31" s="95">
        <v>4.4162999999999997</v>
      </c>
      <c r="J31" s="96"/>
      <c r="K31" s="97"/>
    </row>
    <row r="32" spans="1:11" s="4" customFormat="1" ht="24.75" customHeight="1">
      <c r="A32" s="58">
        <v>26</v>
      </c>
      <c r="B32" s="63" t="s">
        <v>154</v>
      </c>
      <c r="C32" s="58" t="s">
        <v>126</v>
      </c>
      <c r="D32" s="65">
        <v>195.81</v>
      </c>
      <c r="E32" s="75">
        <v>1</v>
      </c>
      <c r="F32" s="75"/>
      <c r="G32" s="76">
        <f t="shared" si="3"/>
        <v>8.8114500000000007</v>
      </c>
      <c r="H32" s="76">
        <f t="shared" si="4"/>
        <v>4.4057250000000003</v>
      </c>
      <c r="I32" s="95">
        <v>4.4057250000000003</v>
      </c>
      <c r="J32" s="96"/>
      <c r="K32" s="97"/>
    </row>
    <row r="33" spans="1:11" s="4" customFormat="1" ht="24.75" customHeight="1">
      <c r="A33" s="58">
        <v>27</v>
      </c>
      <c r="B33" s="63" t="s">
        <v>155</v>
      </c>
      <c r="C33" s="58" t="s">
        <v>126</v>
      </c>
      <c r="D33" s="65">
        <v>38.72</v>
      </c>
      <c r="E33" s="75">
        <v>1</v>
      </c>
      <c r="F33" s="75"/>
      <c r="G33" s="76">
        <f t="shared" si="3"/>
        <v>1.7423999999999999</v>
      </c>
      <c r="H33" s="76">
        <f t="shared" si="4"/>
        <v>0.87119999999999997</v>
      </c>
      <c r="I33" s="95">
        <v>0.87119999999999997</v>
      </c>
      <c r="J33" s="96"/>
      <c r="K33" s="97"/>
    </row>
    <row r="34" spans="1:11" s="4" customFormat="1" ht="24.75" customHeight="1">
      <c r="A34" s="58">
        <v>28</v>
      </c>
      <c r="B34" s="63" t="s">
        <v>156</v>
      </c>
      <c r="C34" s="58" t="s">
        <v>126</v>
      </c>
      <c r="D34" s="65">
        <v>30.77</v>
      </c>
      <c r="E34" s="75">
        <v>1</v>
      </c>
      <c r="F34" s="75"/>
      <c r="G34" s="76">
        <f t="shared" si="3"/>
        <v>1.3846499999999999</v>
      </c>
      <c r="H34" s="76">
        <f t="shared" si="4"/>
        <v>0.69232499999999997</v>
      </c>
      <c r="I34" s="95">
        <v>0.69232499999999997</v>
      </c>
      <c r="J34" s="96"/>
      <c r="K34" s="97"/>
    </row>
    <row r="35" spans="1:11" s="4" customFormat="1" ht="24.75" customHeight="1">
      <c r="A35" s="58">
        <v>29</v>
      </c>
      <c r="B35" s="63" t="s">
        <v>157</v>
      </c>
      <c r="C35" s="58" t="s">
        <v>126</v>
      </c>
      <c r="D35" s="65">
        <v>455.57</v>
      </c>
      <c r="E35" s="75">
        <v>1</v>
      </c>
      <c r="F35" s="75"/>
      <c r="G35" s="76">
        <f t="shared" si="3"/>
        <v>20.50065</v>
      </c>
      <c r="H35" s="76">
        <f t="shared" si="4"/>
        <v>10.250325</v>
      </c>
      <c r="I35" s="95">
        <v>10.250325</v>
      </c>
      <c r="J35" s="96"/>
      <c r="K35" s="97"/>
    </row>
    <row r="36" spans="1:11" s="3" customFormat="1" ht="24.75" customHeight="1">
      <c r="A36" s="58">
        <v>30</v>
      </c>
      <c r="B36" s="63" t="s">
        <v>158</v>
      </c>
      <c r="C36" s="58" t="s">
        <v>126</v>
      </c>
      <c r="D36" s="65">
        <v>479.2</v>
      </c>
      <c r="E36" s="75">
        <v>1</v>
      </c>
      <c r="F36" s="75"/>
      <c r="G36" s="76">
        <f t="shared" si="3"/>
        <v>21.564</v>
      </c>
      <c r="H36" s="76">
        <f t="shared" si="4"/>
        <v>10.782</v>
      </c>
      <c r="I36" s="95">
        <v>10.782</v>
      </c>
      <c r="J36" s="96"/>
      <c r="K36" s="97"/>
    </row>
    <row r="37" spans="1:11" ht="24.75" customHeight="1">
      <c r="A37" s="58">
        <v>31</v>
      </c>
      <c r="B37" s="63" t="s">
        <v>159</v>
      </c>
      <c r="C37" s="58" t="s">
        <v>126</v>
      </c>
      <c r="D37" s="65">
        <v>102</v>
      </c>
      <c r="E37" s="75">
        <v>1</v>
      </c>
      <c r="F37" s="75"/>
      <c r="G37" s="76">
        <f t="shared" si="3"/>
        <v>4.59</v>
      </c>
      <c r="H37" s="76">
        <f t="shared" si="4"/>
        <v>2.2949999999999999</v>
      </c>
      <c r="I37" s="95">
        <v>2.2949999999999999</v>
      </c>
      <c r="J37" s="96"/>
      <c r="K37" s="97"/>
    </row>
    <row r="38" spans="1:11" ht="24.75" customHeight="1">
      <c r="A38" s="58">
        <v>32</v>
      </c>
      <c r="B38" s="63" t="s">
        <v>160</v>
      </c>
      <c r="C38" s="58" t="s">
        <v>126</v>
      </c>
      <c r="D38" s="65">
        <v>96</v>
      </c>
      <c r="E38" s="75">
        <v>1</v>
      </c>
      <c r="F38" s="75"/>
      <c r="G38" s="76">
        <f t="shared" si="3"/>
        <v>4.32</v>
      </c>
      <c r="H38" s="76">
        <f t="shared" si="4"/>
        <v>2.16</v>
      </c>
      <c r="I38" s="95">
        <v>2.16</v>
      </c>
      <c r="J38" s="96"/>
      <c r="K38" s="97"/>
    </row>
    <row r="39" spans="1:11" ht="24.75" customHeight="1">
      <c r="A39" s="58">
        <v>33</v>
      </c>
      <c r="B39" s="63" t="s">
        <v>161</v>
      </c>
      <c r="C39" s="58" t="s">
        <v>126</v>
      </c>
      <c r="D39" s="65">
        <v>40.01</v>
      </c>
      <c r="E39" s="75">
        <v>1</v>
      </c>
      <c r="F39" s="75"/>
      <c r="G39" s="76">
        <f t="shared" si="3"/>
        <v>1.8004500000000001</v>
      </c>
      <c r="H39" s="76">
        <f t="shared" si="4"/>
        <v>0.90022500000000005</v>
      </c>
      <c r="I39" s="95">
        <v>0.90022500000000005</v>
      </c>
      <c r="J39" s="96"/>
      <c r="K39" s="97"/>
    </row>
    <row r="40" spans="1:11" ht="24.75" customHeight="1">
      <c r="A40" s="58">
        <v>34</v>
      </c>
      <c r="B40" s="63" t="s">
        <v>162</v>
      </c>
      <c r="C40" s="58" t="s">
        <v>126</v>
      </c>
      <c r="D40" s="65">
        <v>38.49</v>
      </c>
      <c r="E40" s="75">
        <v>1</v>
      </c>
      <c r="F40" s="77"/>
      <c r="G40" s="76">
        <f t="shared" si="3"/>
        <v>1.7320500000000001</v>
      </c>
      <c r="H40" s="76">
        <f t="shared" si="4"/>
        <v>0.86602500000000004</v>
      </c>
      <c r="I40" s="95">
        <v>0.86602500000000004</v>
      </c>
      <c r="J40" s="98"/>
      <c r="K40" s="99"/>
    </row>
    <row r="41" spans="1:11" ht="24.75" customHeight="1">
      <c r="A41" s="58">
        <v>35</v>
      </c>
      <c r="B41" s="63" t="s">
        <v>163</v>
      </c>
      <c r="C41" s="58" t="s">
        <v>126</v>
      </c>
      <c r="D41" s="65">
        <v>83.29</v>
      </c>
      <c r="E41" s="75">
        <v>1</v>
      </c>
      <c r="F41" s="77"/>
      <c r="G41" s="76">
        <f t="shared" si="3"/>
        <v>3.7480500000000001</v>
      </c>
      <c r="H41" s="76">
        <f t="shared" si="4"/>
        <v>1.8740250000000001</v>
      </c>
      <c r="I41" s="95">
        <v>1.8740250000000001</v>
      </c>
      <c r="J41" s="98"/>
      <c r="K41" s="99"/>
    </row>
    <row r="42" spans="1:11" s="1" customFormat="1" ht="24.75" customHeight="1">
      <c r="A42" s="149" t="s">
        <v>164</v>
      </c>
      <c r="B42" s="150"/>
      <c r="C42" s="151"/>
      <c r="D42" s="60">
        <f t="shared" ref="D42:I42" si="5">SUM(D29:D41)</f>
        <v>2052.39</v>
      </c>
      <c r="E42" s="72">
        <f t="shared" si="5"/>
        <v>13</v>
      </c>
      <c r="F42" s="72">
        <f t="shared" si="5"/>
        <v>0</v>
      </c>
      <c r="G42" s="60">
        <f t="shared" si="5"/>
        <v>92.357550000000003</v>
      </c>
      <c r="H42" s="60">
        <f t="shared" si="5"/>
        <v>46.178775000000002</v>
      </c>
      <c r="I42" s="60">
        <f t="shared" si="5"/>
        <v>46.178775000000002</v>
      </c>
      <c r="J42" s="60"/>
      <c r="K42" s="60"/>
    </row>
    <row r="43" spans="1:11" ht="24.75" customHeight="1">
      <c r="A43" s="58">
        <v>36</v>
      </c>
      <c r="B43" s="63" t="s">
        <v>165</v>
      </c>
      <c r="C43" s="58" t="s">
        <v>126</v>
      </c>
      <c r="D43" s="64">
        <v>165.83</v>
      </c>
      <c r="E43" s="58">
        <v>1</v>
      </c>
      <c r="F43" s="58"/>
      <c r="G43" s="73">
        <v>7.4623499999999998</v>
      </c>
      <c r="H43" s="73">
        <v>3.7311749999999999</v>
      </c>
      <c r="I43" s="73">
        <v>3.7311749999999999</v>
      </c>
      <c r="J43" s="100"/>
      <c r="K43" s="101"/>
    </row>
    <row r="44" spans="1:11" ht="24.75" customHeight="1">
      <c r="A44" s="58">
        <v>37</v>
      </c>
      <c r="B44" s="63" t="s">
        <v>166</v>
      </c>
      <c r="C44" s="58" t="s">
        <v>126</v>
      </c>
      <c r="D44" s="64">
        <v>189.76</v>
      </c>
      <c r="E44" s="58">
        <v>1</v>
      </c>
      <c r="F44" s="58"/>
      <c r="G44" s="73">
        <v>8.5391999999999992</v>
      </c>
      <c r="H44" s="73">
        <v>4.2695999999999996</v>
      </c>
      <c r="I44" s="73">
        <v>4.2695999999999996</v>
      </c>
      <c r="J44" s="100"/>
      <c r="K44" s="101"/>
    </row>
    <row r="45" spans="1:11" s="1" customFormat="1" ht="24.75" customHeight="1">
      <c r="A45" s="149" t="s">
        <v>167</v>
      </c>
      <c r="B45" s="150"/>
      <c r="C45" s="151"/>
      <c r="D45" s="60">
        <f>SUM(D43:D44)</f>
        <v>355.59000000000003</v>
      </c>
      <c r="E45" s="72">
        <f t="shared" ref="E45:J45" si="6">SUM(E43:E44)</f>
        <v>2</v>
      </c>
      <c r="F45" s="72">
        <f t="shared" si="6"/>
        <v>0</v>
      </c>
      <c r="G45" s="60">
        <f t="shared" si="6"/>
        <v>16.001549999999998</v>
      </c>
      <c r="H45" s="60">
        <f t="shared" si="6"/>
        <v>8.0007749999999991</v>
      </c>
      <c r="I45" s="60">
        <f t="shared" si="6"/>
        <v>8.0007749999999991</v>
      </c>
      <c r="J45" s="60">
        <f t="shared" si="6"/>
        <v>0</v>
      </c>
      <c r="K45" s="60"/>
    </row>
    <row r="46" spans="1:11" ht="24.75" customHeight="1">
      <c r="A46" s="58">
        <v>38</v>
      </c>
      <c r="B46" s="63" t="s">
        <v>168</v>
      </c>
      <c r="C46" s="58" t="s">
        <v>126</v>
      </c>
      <c r="D46" s="64">
        <v>69.989999999999995</v>
      </c>
      <c r="E46" s="58">
        <v>1</v>
      </c>
      <c r="F46" s="58"/>
      <c r="G46" s="73">
        <v>3.1495500000000001</v>
      </c>
      <c r="H46" s="73">
        <v>1.574775</v>
      </c>
      <c r="I46" s="73">
        <v>1.574775</v>
      </c>
      <c r="J46" s="79"/>
      <c r="K46" s="101"/>
    </row>
    <row r="47" spans="1:11" s="1" customFormat="1" ht="24.75" customHeight="1">
      <c r="A47" s="149" t="s">
        <v>169</v>
      </c>
      <c r="B47" s="150"/>
      <c r="C47" s="151"/>
      <c r="D47" s="60">
        <f>SUM(D46)</f>
        <v>69.989999999999995</v>
      </c>
      <c r="E47" s="72">
        <f t="shared" ref="E47:I47" si="7">SUM(E46)</f>
        <v>1</v>
      </c>
      <c r="F47" s="72">
        <f t="shared" si="7"/>
        <v>0</v>
      </c>
      <c r="G47" s="60">
        <f t="shared" si="7"/>
        <v>3.1495500000000001</v>
      </c>
      <c r="H47" s="60">
        <f t="shared" si="7"/>
        <v>1.574775</v>
      </c>
      <c r="I47" s="60">
        <f t="shared" si="7"/>
        <v>1.574775</v>
      </c>
      <c r="J47" s="60"/>
      <c r="K47" s="60"/>
    </row>
    <row r="48" spans="1:11" s="1" customFormat="1" ht="24.75" customHeight="1">
      <c r="A48" s="152" t="s">
        <v>170</v>
      </c>
      <c r="B48" s="152"/>
      <c r="C48" s="152"/>
      <c r="D48" s="66">
        <f>SUM(D6,D18,D28,D42,D45,D47)</f>
        <v>15087.62</v>
      </c>
      <c r="E48" s="66">
        <f t="shared" ref="E48:J48" si="8">SUM(E6,E18,E28,E42,E45,E47)</f>
        <v>38</v>
      </c>
      <c r="F48" s="66">
        <f t="shared" si="8"/>
        <v>0</v>
      </c>
      <c r="G48" s="66">
        <f t="shared" si="8"/>
        <v>678.9428999999999</v>
      </c>
      <c r="H48" s="66">
        <f t="shared" si="8"/>
        <v>339.47144999999995</v>
      </c>
      <c r="I48" s="66">
        <f t="shared" si="8"/>
        <v>339.47144999999995</v>
      </c>
      <c r="J48" s="66">
        <f t="shared" si="8"/>
        <v>0</v>
      </c>
      <c r="K48" s="66"/>
    </row>
    <row r="49" spans="1:11" ht="24.9" customHeight="1">
      <c r="A49" s="67">
        <v>1</v>
      </c>
      <c r="B49" s="67" t="s">
        <v>162</v>
      </c>
      <c r="C49" s="67" t="s">
        <v>171</v>
      </c>
      <c r="D49" s="67">
        <v>332.73</v>
      </c>
      <c r="E49" s="67">
        <v>1</v>
      </c>
      <c r="F49" s="63"/>
      <c r="G49" s="67">
        <v>9.9818999999999996</v>
      </c>
      <c r="H49" s="78">
        <v>4.9909499999999998</v>
      </c>
      <c r="I49" s="78">
        <v>4.9909499999999998</v>
      </c>
      <c r="J49" s="63"/>
      <c r="K49" s="63"/>
    </row>
    <row r="50" spans="1:11" ht="24.9" customHeight="1">
      <c r="A50" s="67">
        <v>2</v>
      </c>
      <c r="B50" s="67" t="s">
        <v>152</v>
      </c>
      <c r="C50" s="67" t="s">
        <v>171</v>
      </c>
      <c r="D50" s="67">
        <v>485.16</v>
      </c>
      <c r="E50" s="67">
        <v>1</v>
      </c>
      <c r="F50" s="63"/>
      <c r="G50" s="67">
        <v>14.5548</v>
      </c>
      <c r="H50" s="78">
        <v>7.2774000000000001</v>
      </c>
      <c r="I50" s="78">
        <v>7.2774000000000001</v>
      </c>
      <c r="J50" s="63"/>
      <c r="K50" s="63"/>
    </row>
    <row r="51" spans="1:11" ht="24.9" customHeight="1">
      <c r="A51" s="67">
        <v>3</v>
      </c>
      <c r="B51" s="67" t="s">
        <v>172</v>
      </c>
      <c r="C51" s="67" t="s">
        <v>171</v>
      </c>
      <c r="D51" s="67">
        <v>83.98</v>
      </c>
      <c r="E51" s="67">
        <v>1</v>
      </c>
      <c r="F51" s="79"/>
      <c r="G51" s="67">
        <v>2.5194000000000001</v>
      </c>
      <c r="H51" s="78">
        <v>1.2597</v>
      </c>
      <c r="I51" s="78">
        <v>1.2597</v>
      </c>
      <c r="J51" s="63"/>
      <c r="K51" s="63"/>
    </row>
    <row r="52" spans="1:11" ht="24.9" customHeight="1">
      <c r="A52" s="67">
        <v>4</v>
      </c>
      <c r="B52" s="67" t="s">
        <v>157</v>
      </c>
      <c r="C52" s="67" t="s">
        <v>171</v>
      </c>
      <c r="D52" s="67">
        <v>79.16</v>
      </c>
      <c r="E52" s="67">
        <v>1</v>
      </c>
      <c r="F52" s="63"/>
      <c r="G52" s="67">
        <v>2.3748</v>
      </c>
      <c r="H52" s="78">
        <v>1.1874</v>
      </c>
      <c r="I52" s="78">
        <v>1.1874</v>
      </c>
      <c r="J52" s="63"/>
      <c r="K52" s="63"/>
    </row>
    <row r="53" spans="1:11" s="1" customFormat="1" ht="24.9" customHeight="1">
      <c r="A53" s="153" t="s">
        <v>173</v>
      </c>
      <c r="B53" s="154"/>
      <c r="C53" s="155"/>
      <c r="D53" s="29">
        <f>SUM(D49:D52)</f>
        <v>981.03000000000009</v>
      </c>
      <c r="E53" s="29">
        <f t="shared" ref="E53:I53" si="9">SUM(E49:E52)</f>
        <v>4</v>
      </c>
      <c r="F53" s="29">
        <f t="shared" si="9"/>
        <v>0</v>
      </c>
      <c r="G53" s="29">
        <f t="shared" si="9"/>
        <v>29.430900000000001</v>
      </c>
      <c r="H53" s="29">
        <f t="shared" si="9"/>
        <v>14.715450000000001</v>
      </c>
      <c r="I53" s="29">
        <f t="shared" si="9"/>
        <v>14.715450000000001</v>
      </c>
      <c r="J53" s="29"/>
      <c r="K53" s="102"/>
    </row>
    <row r="54" spans="1:11" ht="24.9" customHeight="1">
      <c r="A54" s="67">
        <v>5</v>
      </c>
      <c r="B54" s="67" t="s">
        <v>174</v>
      </c>
      <c r="C54" s="67" t="s">
        <v>171</v>
      </c>
      <c r="D54" s="67">
        <v>615.67999999999995</v>
      </c>
      <c r="E54" s="67">
        <v>1</v>
      </c>
      <c r="F54" s="79"/>
      <c r="G54" s="67">
        <v>18.470400000000001</v>
      </c>
      <c r="H54" s="78">
        <v>9.2352000000000007</v>
      </c>
      <c r="I54" s="78">
        <v>9.2352000000000007</v>
      </c>
      <c r="J54" s="63"/>
      <c r="K54" s="63"/>
    </row>
    <row r="55" spans="1:11" s="1" customFormat="1" ht="24.9" customHeight="1">
      <c r="A55" s="153" t="s">
        <v>175</v>
      </c>
      <c r="B55" s="154"/>
      <c r="C55" s="155"/>
      <c r="D55" s="29">
        <f>D54</f>
        <v>615.67999999999995</v>
      </c>
      <c r="E55" s="29">
        <f t="shared" ref="E55:I55" si="10">E54</f>
        <v>1</v>
      </c>
      <c r="F55" s="29">
        <f t="shared" si="10"/>
        <v>0</v>
      </c>
      <c r="G55" s="29">
        <f t="shared" si="10"/>
        <v>18.470400000000001</v>
      </c>
      <c r="H55" s="29">
        <f t="shared" si="10"/>
        <v>9.2352000000000007</v>
      </c>
      <c r="I55" s="29">
        <f t="shared" si="10"/>
        <v>9.2352000000000007</v>
      </c>
      <c r="J55" s="102"/>
      <c r="K55" s="102"/>
    </row>
    <row r="56" spans="1:11" ht="24.9" customHeight="1">
      <c r="A56" s="67">
        <v>6</v>
      </c>
      <c r="B56" s="67" t="s">
        <v>176</v>
      </c>
      <c r="C56" s="67" t="s">
        <v>171</v>
      </c>
      <c r="D56" s="67">
        <v>541.16999999999996</v>
      </c>
      <c r="E56" s="67">
        <v>1</v>
      </c>
      <c r="F56" s="63"/>
      <c r="G56" s="67">
        <v>16.235099999999999</v>
      </c>
      <c r="H56" s="78">
        <v>8.1175499999999996</v>
      </c>
      <c r="I56" s="78">
        <v>8.1175499999999996</v>
      </c>
      <c r="J56" s="63"/>
      <c r="K56" s="63"/>
    </row>
    <row r="57" spans="1:11" ht="24.9" customHeight="1">
      <c r="A57" s="67">
        <v>7</v>
      </c>
      <c r="B57" s="67" t="s">
        <v>177</v>
      </c>
      <c r="C57" s="67" t="s">
        <v>171</v>
      </c>
      <c r="D57" s="67">
        <v>499.07</v>
      </c>
      <c r="E57" s="67">
        <v>1</v>
      </c>
      <c r="F57" s="79"/>
      <c r="G57" s="67">
        <v>14.972099999999999</v>
      </c>
      <c r="H57" s="78">
        <v>7.4860499999999996</v>
      </c>
      <c r="I57" s="78">
        <v>7.4860499999999996</v>
      </c>
      <c r="J57" s="63"/>
      <c r="K57" s="63"/>
    </row>
    <row r="58" spans="1:11" s="1" customFormat="1" ht="24.9" customHeight="1">
      <c r="A58" s="153" t="s">
        <v>178</v>
      </c>
      <c r="B58" s="154"/>
      <c r="C58" s="155"/>
      <c r="D58" s="68">
        <f>SUM(D56:D57)</f>
        <v>1040.24</v>
      </c>
      <c r="E58" s="68">
        <f t="shared" ref="E58:I58" si="11">SUM(E56:E57)</f>
        <v>2</v>
      </c>
      <c r="F58" s="68">
        <f t="shared" si="11"/>
        <v>0</v>
      </c>
      <c r="G58" s="68">
        <f t="shared" si="11"/>
        <v>31.2072</v>
      </c>
      <c r="H58" s="68">
        <f t="shared" si="11"/>
        <v>15.6036</v>
      </c>
      <c r="I58" s="68">
        <f t="shared" si="11"/>
        <v>15.6036</v>
      </c>
      <c r="J58" s="68"/>
      <c r="K58" s="102"/>
    </row>
    <row r="59" spans="1:11" s="1" customFormat="1" ht="24.9" customHeight="1">
      <c r="A59" s="156" t="s">
        <v>179</v>
      </c>
      <c r="B59" s="157"/>
      <c r="C59" s="158"/>
      <c r="D59" s="68">
        <f>SUM(D53,D55,D58)</f>
        <v>2636.95</v>
      </c>
      <c r="E59" s="68">
        <f>SUM(E53,E55,E58)</f>
        <v>7</v>
      </c>
      <c r="F59" s="68">
        <f t="shared" ref="F59:I59" si="12">SUM(F53,F55,F58)</f>
        <v>0</v>
      </c>
      <c r="G59" s="68">
        <f t="shared" si="12"/>
        <v>79.108500000000006</v>
      </c>
      <c r="H59" s="68">
        <f t="shared" si="12"/>
        <v>39.554250000000003</v>
      </c>
      <c r="I59" s="68">
        <f t="shared" si="12"/>
        <v>39.554250000000003</v>
      </c>
      <c r="J59" s="68"/>
      <c r="K59" s="68"/>
    </row>
    <row r="60" spans="1:11" customFormat="1" ht="24.9" customHeight="1">
      <c r="A60" s="69">
        <v>1</v>
      </c>
      <c r="B60" s="63" t="s">
        <v>180</v>
      </c>
      <c r="C60" s="63" t="s">
        <v>181</v>
      </c>
      <c r="D60" s="64">
        <v>1899.28</v>
      </c>
      <c r="E60" s="63">
        <v>1</v>
      </c>
      <c r="F60" s="74"/>
      <c r="G60" s="73">
        <v>66.474800000000002</v>
      </c>
      <c r="H60" s="73">
        <v>33.237400000000001</v>
      </c>
      <c r="I60" s="73">
        <v>33.237400000000001</v>
      </c>
      <c r="J60" s="103"/>
      <c r="K60" s="104"/>
    </row>
    <row r="61" spans="1:11" customFormat="1" ht="24.9" customHeight="1">
      <c r="A61" s="69">
        <v>2</v>
      </c>
      <c r="B61" s="63" t="s">
        <v>182</v>
      </c>
      <c r="C61" s="63" t="s">
        <v>181</v>
      </c>
      <c r="D61" s="64">
        <v>1200.6400000000001</v>
      </c>
      <c r="E61" s="63">
        <v>1</v>
      </c>
      <c r="F61" s="74"/>
      <c r="G61" s="73">
        <v>42.022399999999998</v>
      </c>
      <c r="H61" s="73">
        <v>21.011199999999999</v>
      </c>
      <c r="I61" s="73">
        <v>21.011199999999999</v>
      </c>
      <c r="J61" s="103"/>
      <c r="K61" s="104"/>
    </row>
    <row r="62" spans="1:11" customFormat="1" ht="24.9" customHeight="1">
      <c r="A62" s="69">
        <v>3</v>
      </c>
      <c r="B62" s="63" t="s">
        <v>183</v>
      </c>
      <c r="C62" s="63" t="s">
        <v>181</v>
      </c>
      <c r="D62" s="64">
        <v>554.75</v>
      </c>
      <c r="E62" s="63">
        <v>1</v>
      </c>
      <c r="F62" s="74"/>
      <c r="G62" s="73">
        <v>19.416250000000002</v>
      </c>
      <c r="H62" s="73">
        <v>9.7081250000000008</v>
      </c>
      <c r="I62" s="73">
        <v>9.7081250000000008</v>
      </c>
      <c r="J62" s="103"/>
      <c r="K62" s="104"/>
    </row>
    <row r="63" spans="1:11" customFormat="1" ht="24.9" customHeight="1">
      <c r="A63" s="69">
        <v>4</v>
      </c>
      <c r="B63" s="63" t="s">
        <v>184</v>
      </c>
      <c r="C63" s="63" t="s">
        <v>181</v>
      </c>
      <c r="D63" s="64">
        <v>1532.86</v>
      </c>
      <c r="E63" s="63">
        <v>1</v>
      </c>
      <c r="F63" s="74"/>
      <c r="G63" s="73">
        <v>53.650100000000002</v>
      </c>
      <c r="H63" s="73">
        <v>26.825050000000001</v>
      </c>
      <c r="I63" s="73">
        <v>26.825050000000001</v>
      </c>
      <c r="J63" s="103"/>
      <c r="K63" s="104"/>
    </row>
    <row r="64" spans="1:11" customFormat="1" ht="24.9" customHeight="1">
      <c r="A64" s="69">
        <v>5</v>
      </c>
      <c r="B64" s="63" t="s">
        <v>185</v>
      </c>
      <c r="C64" s="63" t="s">
        <v>181</v>
      </c>
      <c r="D64" s="64">
        <v>650.1</v>
      </c>
      <c r="E64" s="63">
        <v>1</v>
      </c>
      <c r="F64" s="74"/>
      <c r="G64" s="73">
        <v>22.753499999999999</v>
      </c>
      <c r="H64" s="73">
        <v>11.376749999999999</v>
      </c>
      <c r="I64" s="73">
        <v>11.376749999999999</v>
      </c>
      <c r="J64" s="103"/>
      <c r="K64" s="104"/>
    </row>
    <row r="65" spans="1:11" customFormat="1" ht="24.9" customHeight="1">
      <c r="A65" s="69">
        <v>6</v>
      </c>
      <c r="B65" s="63" t="s">
        <v>186</v>
      </c>
      <c r="C65" s="63" t="s">
        <v>181</v>
      </c>
      <c r="D65" s="64">
        <v>293.18</v>
      </c>
      <c r="E65" s="63">
        <v>1</v>
      </c>
      <c r="F65" s="74"/>
      <c r="G65" s="73">
        <v>10.2613</v>
      </c>
      <c r="H65" s="73">
        <v>5.1306500000000002</v>
      </c>
      <c r="I65" s="73">
        <v>5.1306500000000002</v>
      </c>
      <c r="J65" s="103"/>
      <c r="K65" s="104"/>
    </row>
    <row r="66" spans="1:11" customFormat="1" ht="24.9" customHeight="1">
      <c r="A66" s="69">
        <v>7</v>
      </c>
      <c r="B66" s="63" t="s">
        <v>187</v>
      </c>
      <c r="C66" s="63" t="s">
        <v>181</v>
      </c>
      <c r="D66" s="64">
        <v>1685.78</v>
      </c>
      <c r="E66" s="63">
        <v>1</v>
      </c>
      <c r="F66" s="74"/>
      <c r="G66" s="73">
        <v>59.002299999999998</v>
      </c>
      <c r="H66" s="73">
        <v>29.501149999999999</v>
      </c>
      <c r="I66" s="73">
        <v>29.501149999999999</v>
      </c>
      <c r="J66" s="103"/>
      <c r="K66" s="104"/>
    </row>
    <row r="67" spans="1:11" customFormat="1" ht="24.9" customHeight="1">
      <c r="A67" s="69">
        <v>8</v>
      </c>
      <c r="B67" s="63" t="s">
        <v>188</v>
      </c>
      <c r="C67" s="63" t="s">
        <v>181</v>
      </c>
      <c r="D67" s="64">
        <v>2882.94</v>
      </c>
      <c r="E67" s="63">
        <v>1</v>
      </c>
      <c r="F67" s="74"/>
      <c r="G67" s="73">
        <v>100.9029</v>
      </c>
      <c r="H67" s="73">
        <v>50.451450000000001</v>
      </c>
      <c r="I67" s="73">
        <v>50.451450000000001</v>
      </c>
      <c r="J67" s="103"/>
      <c r="K67" s="104"/>
    </row>
    <row r="68" spans="1:11" customFormat="1" ht="24.9" customHeight="1">
      <c r="A68" s="69">
        <v>9</v>
      </c>
      <c r="B68" s="63" t="s">
        <v>189</v>
      </c>
      <c r="C68" s="63" t="s">
        <v>181</v>
      </c>
      <c r="D68" s="105">
        <v>998.14</v>
      </c>
      <c r="E68" s="107">
        <v>1</v>
      </c>
      <c r="F68" s="74"/>
      <c r="G68" s="108">
        <v>34.934899999999999</v>
      </c>
      <c r="H68" s="73">
        <v>17.467449999999999</v>
      </c>
      <c r="I68" s="73">
        <v>17.467449999999999</v>
      </c>
      <c r="J68" s="113"/>
      <c r="K68" s="104"/>
    </row>
    <row r="69" spans="1:11" s="57" customFormat="1" ht="24.9" customHeight="1">
      <c r="A69" s="149" t="s">
        <v>190</v>
      </c>
      <c r="B69" s="150"/>
      <c r="C69" s="151"/>
      <c r="D69" s="106">
        <f>SUM(D60:D68)</f>
        <v>11697.67</v>
      </c>
      <c r="E69" s="109">
        <v>8</v>
      </c>
      <c r="F69" s="110"/>
      <c r="G69" s="111">
        <f>SUM(G60:G68)</f>
        <v>409.41845000000001</v>
      </c>
      <c r="H69" s="112">
        <f>G69/2</f>
        <v>204.709225</v>
      </c>
      <c r="I69" s="111">
        <f>H69</f>
        <v>204.709225</v>
      </c>
      <c r="J69" s="114"/>
      <c r="K69" s="115"/>
    </row>
  </sheetData>
  <mergeCells count="22">
    <mergeCell ref="A55:C55"/>
    <mergeCell ref="A58:C58"/>
    <mergeCell ref="A59:C59"/>
    <mergeCell ref="A69:C69"/>
    <mergeCell ref="A2:A3"/>
    <mergeCell ref="B2:B3"/>
    <mergeCell ref="C2:C3"/>
    <mergeCell ref="A42:C42"/>
    <mergeCell ref="A45:C45"/>
    <mergeCell ref="A47:C47"/>
    <mergeCell ref="A48:C48"/>
    <mergeCell ref="A53:C53"/>
    <mergeCell ref="A1:K1"/>
    <mergeCell ref="G2:I2"/>
    <mergeCell ref="A6:C6"/>
    <mergeCell ref="A18:C18"/>
    <mergeCell ref="A28:C28"/>
    <mergeCell ref="D2:D3"/>
    <mergeCell ref="E2:E3"/>
    <mergeCell ref="F2:F3"/>
    <mergeCell ref="J2:J3"/>
    <mergeCell ref="K2:K3"/>
  </mergeCells>
  <phoneticPr fontId="73" type="noConversion"/>
  <printOptions horizontalCentered="1"/>
  <pageMargins left="0.55000000000000004" right="0.35" top="0.36" bottom="0.39" header="0.22" footer="0.17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>
      <selection sqref="A1:K1"/>
    </sheetView>
  </sheetViews>
  <sheetFormatPr defaultColWidth="9" defaultRowHeight="14.4"/>
  <cols>
    <col min="1" max="1" width="7.44140625" style="38" customWidth="1"/>
    <col min="2" max="3" width="12.6640625" style="38" customWidth="1"/>
    <col min="4" max="4" width="13.88671875" style="38" customWidth="1"/>
    <col min="5" max="5" width="8.88671875" style="38" customWidth="1"/>
    <col min="6" max="6" width="9.88671875" style="38" customWidth="1"/>
    <col min="7" max="7" width="13.109375" style="38" customWidth="1"/>
    <col min="8" max="8" width="11.33203125" style="38" customWidth="1"/>
    <col min="9" max="9" width="16.109375" style="38" customWidth="1"/>
    <col min="10" max="10" width="15.109375" style="38" customWidth="1"/>
    <col min="11" max="11" width="12.109375" style="38" customWidth="1"/>
    <col min="12" max="16384" width="9" style="38"/>
  </cols>
  <sheetData>
    <row r="1" spans="1:36" ht="35.25" customHeight="1">
      <c r="A1" s="168" t="s">
        <v>279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36" ht="30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36" s="35" customFormat="1" ht="27.75" customHeight="1">
      <c r="A3" s="170" t="s">
        <v>1</v>
      </c>
      <c r="B3" s="170" t="s">
        <v>119</v>
      </c>
      <c r="C3" s="170" t="s">
        <v>120</v>
      </c>
      <c r="D3" s="170" t="s">
        <v>121</v>
      </c>
      <c r="E3" s="180" t="s">
        <v>122</v>
      </c>
      <c r="F3" s="180" t="s">
        <v>123</v>
      </c>
      <c r="G3" s="170" t="s">
        <v>2</v>
      </c>
      <c r="H3" s="170"/>
      <c r="I3" s="170"/>
      <c r="J3" s="180" t="s">
        <v>124</v>
      </c>
      <c r="K3" s="49"/>
    </row>
    <row r="4" spans="1:36" s="35" customFormat="1">
      <c r="A4" s="170"/>
      <c r="B4" s="170"/>
      <c r="C4" s="170"/>
      <c r="D4" s="170"/>
      <c r="E4" s="180"/>
      <c r="F4" s="180"/>
      <c r="G4" s="39" t="s">
        <v>4</v>
      </c>
      <c r="H4" s="39" t="s">
        <v>5</v>
      </c>
      <c r="I4" s="39" t="s">
        <v>6</v>
      </c>
      <c r="J4" s="180"/>
      <c r="K4" s="49" t="s">
        <v>191</v>
      </c>
    </row>
    <row r="5" spans="1:36" s="36" customFormat="1" ht="24.9" customHeight="1">
      <c r="A5" s="40">
        <v>1</v>
      </c>
      <c r="B5" s="40" t="s">
        <v>192</v>
      </c>
      <c r="C5" s="40" t="s">
        <v>193</v>
      </c>
      <c r="D5" s="41">
        <v>263.31</v>
      </c>
      <c r="E5" s="41">
        <v>1</v>
      </c>
      <c r="F5" s="41">
        <v>44</v>
      </c>
      <c r="G5" s="41">
        <v>11.84895</v>
      </c>
      <c r="H5" s="41">
        <v>5.9244750000000002</v>
      </c>
      <c r="I5" s="41">
        <v>5.9244750000000002</v>
      </c>
      <c r="J5" s="52"/>
      <c r="K5" s="52"/>
    </row>
    <row r="6" spans="1:36" s="36" customFormat="1" ht="24.9" customHeight="1">
      <c r="A6" s="40">
        <v>2</v>
      </c>
      <c r="B6" s="40" t="s">
        <v>194</v>
      </c>
      <c r="C6" s="40" t="s">
        <v>193</v>
      </c>
      <c r="D6" s="41">
        <v>138.53</v>
      </c>
      <c r="E6" s="41">
        <v>1</v>
      </c>
      <c r="F6" s="41">
        <v>61</v>
      </c>
      <c r="G6" s="41">
        <v>6.2338500000000003</v>
      </c>
      <c r="H6" s="41">
        <v>3.1169250000000002</v>
      </c>
      <c r="I6" s="41">
        <v>3.1169250000000002</v>
      </c>
      <c r="J6" s="52"/>
      <c r="K6" s="52"/>
    </row>
    <row r="7" spans="1:36" s="36" customFormat="1" ht="24.9" customHeight="1">
      <c r="A7" s="40">
        <v>3</v>
      </c>
      <c r="B7" s="40" t="s">
        <v>195</v>
      </c>
      <c r="C7" s="40" t="s">
        <v>193</v>
      </c>
      <c r="D7" s="41">
        <v>58.18</v>
      </c>
      <c r="E7" s="41">
        <v>1</v>
      </c>
      <c r="F7" s="41">
        <v>47</v>
      </c>
      <c r="G7" s="41">
        <v>2.6181000000000001</v>
      </c>
      <c r="H7" s="41">
        <v>1.30905</v>
      </c>
      <c r="I7" s="41">
        <v>1.30905</v>
      </c>
      <c r="J7" s="52"/>
      <c r="K7" s="52"/>
    </row>
    <row r="8" spans="1:36" s="36" customFormat="1" ht="24.9" customHeight="1">
      <c r="A8" s="40">
        <v>4</v>
      </c>
      <c r="B8" s="40" t="s">
        <v>196</v>
      </c>
      <c r="C8" s="40" t="s">
        <v>193</v>
      </c>
      <c r="D8" s="41">
        <v>50.1</v>
      </c>
      <c r="E8" s="41">
        <v>1</v>
      </c>
      <c r="F8" s="41">
        <v>1</v>
      </c>
      <c r="G8" s="41">
        <v>2.2545000000000002</v>
      </c>
      <c r="H8" s="41">
        <v>1.1272500000000001</v>
      </c>
      <c r="I8" s="41">
        <v>1.1272500000000001</v>
      </c>
      <c r="J8" s="52"/>
      <c r="K8" s="52"/>
    </row>
    <row r="9" spans="1:36" s="37" customFormat="1" ht="24.9" customHeight="1">
      <c r="A9" s="171" t="s">
        <v>197</v>
      </c>
      <c r="B9" s="171"/>
      <c r="C9" s="171"/>
      <c r="D9" s="43">
        <f>SUM(D5:D8)</f>
        <v>510.12000000000006</v>
      </c>
      <c r="E9" s="43">
        <f t="shared" ref="E9:I9" si="0">SUM(E5:E8)</f>
        <v>4</v>
      </c>
      <c r="F9" s="43">
        <f t="shared" si="0"/>
        <v>153</v>
      </c>
      <c r="G9" s="43">
        <f t="shared" si="0"/>
        <v>22.955399999999997</v>
      </c>
      <c r="H9" s="43">
        <f t="shared" si="0"/>
        <v>11.477699999999999</v>
      </c>
      <c r="I9" s="43">
        <f t="shared" si="0"/>
        <v>11.477699999999999</v>
      </c>
      <c r="J9" s="53"/>
      <c r="K9" s="53"/>
    </row>
    <row r="10" spans="1:36" s="36" customFormat="1" ht="24.9" customHeight="1">
      <c r="A10" s="40">
        <v>5</v>
      </c>
      <c r="B10" s="41" t="s">
        <v>198</v>
      </c>
      <c r="C10" s="40" t="s">
        <v>193</v>
      </c>
      <c r="D10" s="41">
        <v>120</v>
      </c>
      <c r="E10" s="41">
        <v>1</v>
      </c>
      <c r="F10" s="41">
        <v>1</v>
      </c>
      <c r="G10" s="41">
        <v>5.4</v>
      </c>
      <c r="H10" s="41">
        <v>2.7</v>
      </c>
      <c r="I10" s="41">
        <v>2.7</v>
      </c>
      <c r="J10" s="52"/>
      <c r="K10" s="52"/>
    </row>
    <row r="11" spans="1:36" s="36" customFormat="1" ht="24.9" customHeight="1">
      <c r="A11" s="40">
        <v>6</v>
      </c>
      <c r="B11" s="41" t="s">
        <v>199</v>
      </c>
      <c r="C11" s="40" t="s">
        <v>193</v>
      </c>
      <c r="D11" s="41">
        <v>120</v>
      </c>
      <c r="E11" s="41">
        <v>1</v>
      </c>
      <c r="F11" s="41">
        <v>1</v>
      </c>
      <c r="G11" s="41">
        <v>5.4</v>
      </c>
      <c r="H11" s="41">
        <v>2.7</v>
      </c>
      <c r="I11" s="41">
        <v>2.7</v>
      </c>
      <c r="J11" s="52"/>
      <c r="K11" s="52"/>
    </row>
    <row r="12" spans="1:36" s="37" customFormat="1" ht="24.9" customHeight="1">
      <c r="A12" s="172" t="s">
        <v>200</v>
      </c>
      <c r="B12" s="172"/>
      <c r="C12" s="172"/>
      <c r="D12" s="43">
        <f>SUM(D10:D11)</f>
        <v>240</v>
      </c>
      <c r="E12" s="43">
        <f t="shared" ref="E12:I12" si="1">SUM(E10:E11)</f>
        <v>2</v>
      </c>
      <c r="F12" s="43">
        <f t="shared" si="1"/>
        <v>2</v>
      </c>
      <c r="G12" s="43">
        <f t="shared" si="1"/>
        <v>10.8</v>
      </c>
      <c r="H12" s="43">
        <f t="shared" si="1"/>
        <v>5.4</v>
      </c>
      <c r="I12" s="43">
        <f t="shared" si="1"/>
        <v>5.4</v>
      </c>
      <c r="J12" s="43"/>
      <c r="K12" s="43"/>
    </row>
    <row r="13" spans="1:36" s="37" customFormat="1" ht="24.9" customHeight="1">
      <c r="A13" s="172" t="s">
        <v>201</v>
      </c>
      <c r="B13" s="172"/>
      <c r="C13" s="172"/>
      <c r="D13" s="42">
        <f>SUM(D9,D12)</f>
        <v>750.12000000000012</v>
      </c>
      <c r="E13" s="42">
        <f t="shared" ref="E13:I13" si="2">SUM(E9,E12)</f>
        <v>6</v>
      </c>
      <c r="F13" s="42">
        <f t="shared" si="2"/>
        <v>155</v>
      </c>
      <c r="G13" s="42">
        <f t="shared" si="2"/>
        <v>33.755399999999995</v>
      </c>
      <c r="H13" s="42">
        <f t="shared" si="2"/>
        <v>16.877699999999997</v>
      </c>
      <c r="I13" s="42">
        <f t="shared" si="2"/>
        <v>16.877699999999997</v>
      </c>
      <c r="J13" s="53"/>
      <c r="K13" s="53"/>
    </row>
    <row r="14" spans="1:36" ht="60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>
      <c r="A15" s="44"/>
    </row>
    <row r="16" spans="1:36">
      <c r="A16" s="174"/>
      <c r="B16" s="174"/>
      <c r="C16" s="174"/>
      <c r="D16" s="174"/>
      <c r="E16" s="50"/>
      <c r="F16" s="46"/>
      <c r="G16" s="46"/>
      <c r="H16" s="175"/>
      <c r="I16" s="175"/>
      <c r="J16" s="175"/>
      <c r="K16" s="176"/>
      <c r="L16" s="174"/>
    </row>
    <row r="17" spans="1:12">
      <c r="A17" s="45"/>
      <c r="B17" s="45"/>
      <c r="C17" s="45"/>
      <c r="D17" s="46"/>
      <c r="E17" s="50"/>
      <c r="F17" s="46"/>
      <c r="G17" s="46"/>
      <c r="H17" s="51"/>
      <c r="I17" s="51"/>
      <c r="J17" s="51"/>
      <c r="K17" s="55"/>
      <c r="L17" s="46"/>
    </row>
    <row r="18" spans="1:12">
      <c r="A18" s="174"/>
      <c r="B18" s="174"/>
      <c r="C18" s="174"/>
      <c r="D18" s="177"/>
      <c r="E18" s="50"/>
      <c r="F18" s="46"/>
      <c r="G18" s="46"/>
      <c r="H18" s="175"/>
      <c r="I18" s="178"/>
      <c r="J18" s="178"/>
      <c r="K18" s="179"/>
      <c r="L18" s="177"/>
    </row>
    <row r="19" spans="1:12">
      <c r="A19" s="47"/>
      <c r="B19" s="48"/>
      <c r="C19" s="48"/>
    </row>
  </sheetData>
  <mergeCells count="18">
    <mergeCell ref="A13:C13"/>
    <mergeCell ref="A14:K14"/>
    <mergeCell ref="A16:D16"/>
    <mergeCell ref="H16:L16"/>
    <mergeCell ref="A18:D18"/>
    <mergeCell ref="H18:L18"/>
    <mergeCell ref="A1:K1"/>
    <mergeCell ref="A2:K2"/>
    <mergeCell ref="G3:I3"/>
    <mergeCell ref="A9:C9"/>
    <mergeCell ref="A12:C12"/>
    <mergeCell ref="A3:A4"/>
    <mergeCell ref="B3:B4"/>
    <mergeCell ref="C3:C4"/>
    <mergeCell ref="D3:D4"/>
    <mergeCell ref="E3:E4"/>
    <mergeCell ref="F3:F4"/>
    <mergeCell ref="J3:J4"/>
  </mergeCells>
  <phoneticPr fontId="7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4" workbookViewId="0">
      <selection activeCell="B7" sqref="B7"/>
    </sheetView>
  </sheetViews>
  <sheetFormatPr defaultColWidth="9" defaultRowHeight="14.4"/>
  <cols>
    <col min="1" max="1" width="9" style="5"/>
    <col min="2" max="2" width="44.109375" style="5" customWidth="1"/>
    <col min="3" max="3" width="14.109375" style="5" customWidth="1"/>
    <col min="4" max="4" width="16.44140625" style="5" customWidth="1"/>
    <col min="5" max="5" width="12.6640625" style="5" customWidth="1"/>
    <col min="6" max="6" width="14.6640625" style="5" customWidth="1"/>
    <col min="7" max="7" width="9.33203125" style="5"/>
    <col min="8" max="9" width="10.33203125" style="5"/>
    <col min="10" max="10" width="15.77734375" style="6" customWidth="1"/>
    <col min="11" max="11" width="13.6640625" style="6" customWidth="1"/>
    <col min="12" max="16384" width="9" style="7"/>
  </cols>
  <sheetData>
    <row r="1" spans="1:11" ht="48" customHeight="1">
      <c r="A1" s="181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1" customFormat="1" ht="24.75" customHeight="1">
      <c r="A2" s="182" t="s">
        <v>202</v>
      </c>
      <c r="B2" s="182" t="s">
        <v>203</v>
      </c>
      <c r="C2" s="182" t="s">
        <v>204</v>
      </c>
      <c r="D2" s="182" t="s">
        <v>205</v>
      </c>
      <c r="E2" s="190" t="s">
        <v>206</v>
      </c>
      <c r="F2" s="191" t="s">
        <v>207</v>
      </c>
      <c r="G2" s="182" t="s">
        <v>208</v>
      </c>
      <c r="H2" s="182"/>
      <c r="I2" s="182"/>
      <c r="J2" s="192" t="s">
        <v>209</v>
      </c>
      <c r="K2" s="27"/>
    </row>
    <row r="3" spans="1:11" s="1" customFormat="1" ht="24.75" customHeight="1">
      <c r="A3" s="182"/>
      <c r="B3" s="182"/>
      <c r="C3" s="182"/>
      <c r="D3" s="182"/>
      <c r="E3" s="190"/>
      <c r="F3" s="191"/>
      <c r="G3" s="20" t="s">
        <v>210</v>
      </c>
      <c r="H3" s="20" t="s">
        <v>211</v>
      </c>
      <c r="I3" s="20" t="s">
        <v>212</v>
      </c>
      <c r="J3" s="193"/>
      <c r="K3" s="27" t="s">
        <v>213</v>
      </c>
    </row>
    <row r="4" spans="1:11" s="2" customFormat="1" ht="24.9" customHeight="1">
      <c r="A4" s="9">
        <v>1</v>
      </c>
      <c r="B4" s="9" t="s">
        <v>214</v>
      </c>
      <c r="C4" s="9" t="s">
        <v>215</v>
      </c>
      <c r="D4" s="10">
        <v>50.66</v>
      </c>
      <c r="E4" s="9">
        <v>1</v>
      </c>
      <c r="F4" s="21">
        <v>1</v>
      </c>
      <c r="G4" s="22">
        <v>2.2797000000000001</v>
      </c>
      <c r="H4" s="10">
        <v>1.13985</v>
      </c>
      <c r="I4" s="10">
        <v>1.13985</v>
      </c>
      <c r="J4" s="28">
        <v>41.1</v>
      </c>
      <c r="K4" s="28" t="s">
        <v>216</v>
      </c>
    </row>
    <row r="5" spans="1:11" s="2" customFormat="1" ht="24.9" customHeight="1">
      <c r="A5" s="9">
        <v>2</v>
      </c>
      <c r="B5" s="9" t="s">
        <v>217</v>
      </c>
      <c r="C5" s="9" t="s">
        <v>215</v>
      </c>
      <c r="D5" s="10">
        <v>19.63</v>
      </c>
      <c r="E5" s="9">
        <v>1</v>
      </c>
      <c r="F5" s="21">
        <v>1</v>
      </c>
      <c r="G5" s="22">
        <v>0.88334999999999997</v>
      </c>
      <c r="H5" s="10">
        <v>0.44167499999999998</v>
      </c>
      <c r="I5" s="10">
        <v>0.44167499999999998</v>
      </c>
      <c r="J5" s="28"/>
      <c r="K5" s="28"/>
    </row>
    <row r="6" spans="1:11" s="2" customFormat="1" ht="24.9" customHeight="1">
      <c r="A6" s="9">
        <v>3</v>
      </c>
      <c r="B6" s="9" t="s">
        <v>218</v>
      </c>
      <c r="C6" s="9" t="s">
        <v>215</v>
      </c>
      <c r="D6" s="10">
        <v>45.54</v>
      </c>
      <c r="E6" s="9">
        <v>1</v>
      </c>
      <c r="F6" s="21">
        <v>1</v>
      </c>
      <c r="G6" s="22">
        <v>2.0493000000000001</v>
      </c>
      <c r="H6" s="10">
        <v>1.0246500000000001</v>
      </c>
      <c r="I6" s="10">
        <v>1.0246500000000001</v>
      </c>
      <c r="J6" s="28"/>
      <c r="K6" s="28"/>
    </row>
    <row r="7" spans="1:11" s="2" customFormat="1" ht="24.9" customHeight="1">
      <c r="A7" s="9">
        <v>4</v>
      </c>
      <c r="B7" s="9" t="s">
        <v>219</v>
      </c>
      <c r="C7" s="9" t="s">
        <v>215</v>
      </c>
      <c r="D7" s="10">
        <v>11.93</v>
      </c>
      <c r="E7" s="9">
        <v>1</v>
      </c>
      <c r="F7" s="21">
        <v>1</v>
      </c>
      <c r="G7" s="22">
        <v>0.53685000000000005</v>
      </c>
      <c r="H7" s="10">
        <v>0.26842500000000002</v>
      </c>
      <c r="I7" s="10">
        <v>0.26842500000000002</v>
      </c>
      <c r="J7" s="28"/>
      <c r="K7" s="28"/>
    </row>
    <row r="8" spans="1:11" s="2" customFormat="1" ht="24.9" customHeight="1">
      <c r="A8" s="9">
        <v>5</v>
      </c>
      <c r="B8" s="9" t="s">
        <v>220</v>
      </c>
      <c r="C8" s="9" t="s">
        <v>215</v>
      </c>
      <c r="D8" s="10">
        <v>68.150000000000006</v>
      </c>
      <c r="E8" s="9">
        <v>1</v>
      </c>
      <c r="F8" s="21">
        <v>1</v>
      </c>
      <c r="G8" s="22">
        <v>3.0667499999999999</v>
      </c>
      <c r="H8" s="10">
        <v>1.5333749999999999</v>
      </c>
      <c r="I8" s="10">
        <v>1.5333749999999999</v>
      </c>
      <c r="J8" s="28"/>
      <c r="K8" s="28" t="s">
        <v>221</v>
      </c>
    </row>
    <row r="9" spans="1:11" s="2" customFormat="1" ht="24.9" customHeight="1">
      <c r="A9" s="9">
        <v>6</v>
      </c>
      <c r="B9" s="9" t="s">
        <v>222</v>
      </c>
      <c r="C9" s="9" t="s">
        <v>215</v>
      </c>
      <c r="D9" s="10">
        <v>767.11</v>
      </c>
      <c r="E9" s="9">
        <v>1</v>
      </c>
      <c r="F9" s="21">
        <v>7</v>
      </c>
      <c r="G9" s="22">
        <v>34.519950000000001</v>
      </c>
      <c r="H9" s="10">
        <v>17.259975000000001</v>
      </c>
      <c r="I9" s="10">
        <v>17.259975000000001</v>
      </c>
      <c r="J9" s="28"/>
      <c r="K9" s="28"/>
    </row>
    <row r="10" spans="1:11" s="3" customFormat="1" ht="24.9" customHeight="1">
      <c r="A10" s="9">
        <v>7</v>
      </c>
      <c r="B10" s="9" t="s">
        <v>223</v>
      </c>
      <c r="C10" s="9" t="s">
        <v>215</v>
      </c>
      <c r="D10" s="10">
        <v>87.5</v>
      </c>
      <c r="E10" s="9">
        <v>1</v>
      </c>
      <c r="F10" s="21">
        <v>1</v>
      </c>
      <c r="G10" s="22">
        <v>3.9375</v>
      </c>
      <c r="H10" s="10">
        <v>1.96875</v>
      </c>
      <c r="I10" s="10">
        <v>1.96875</v>
      </c>
      <c r="J10" s="28"/>
      <c r="K10" s="28"/>
    </row>
    <row r="11" spans="1:11" s="2" customFormat="1" ht="24.9" customHeight="1">
      <c r="A11" s="9">
        <v>8</v>
      </c>
      <c r="B11" s="9" t="s">
        <v>224</v>
      </c>
      <c r="C11" s="9" t="s">
        <v>215</v>
      </c>
      <c r="D11" s="10">
        <v>44</v>
      </c>
      <c r="E11" s="9">
        <v>1</v>
      </c>
      <c r="F11" s="21">
        <v>1</v>
      </c>
      <c r="G11" s="22">
        <v>1.98</v>
      </c>
      <c r="H11" s="10">
        <v>0.99</v>
      </c>
      <c r="I11" s="10">
        <v>0.99</v>
      </c>
      <c r="J11" s="28"/>
      <c r="K11" s="28" t="s">
        <v>225</v>
      </c>
    </row>
    <row r="12" spans="1:11" s="3" customFormat="1" ht="24.9" customHeight="1">
      <c r="A12" s="9">
        <v>9</v>
      </c>
      <c r="B12" s="9" t="s">
        <v>226</v>
      </c>
      <c r="C12" s="9" t="s">
        <v>215</v>
      </c>
      <c r="D12" s="10">
        <v>404.83</v>
      </c>
      <c r="E12" s="9">
        <v>1</v>
      </c>
      <c r="F12" s="21">
        <v>2</v>
      </c>
      <c r="G12" s="22">
        <v>18.21735</v>
      </c>
      <c r="H12" s="10">
        <v>9.1086749999999999</v>
      </c>
      <c r="I12" s="10">
        <v>9.1086749999999999</v>
      </c>
      <c r="J12" s="28"/>
      <c r="K12" s="28"/>
    </row>
    <row r="13" spans="1:11" s="1" customFormat="1" ht="24.9" customHeight="1">
      <c r="A13" s="183" t="s">
        <v>227</v>
      </c>
      <c r="B13" s="184"/>
      <c r="C13" s="185"/>
      <c r="D13" s="8">
        <f>SUM(D4:D12)</f>
        <v>1499.35</v>
      </c>
      <c r="E13" s="8">
        <f t="shared" ref="E13:J13" si="0">SUM(E4:E12)</f>
        <v>9</v>
      </c>
      <c r="F13" s="8">
        <f t="shared" si="0"/>
        <v>16</v>
      </c>
      <c r="G13" s="23">
        <f t="shared" si="0"/>
        <v>67.470749999999995</v>
      </c>
      <c r="H13" s="8">
        <f t="shared" si="0"/>
        <v>33.735374999999998</v>
      </c>
      <c r="I13" s="8">
        <f t="shared" si="0"/>
        <v>33.735374999999998</v>
      </c>
      <c r="J13" s="29">
        <f t="shared" si="0"/>
        <v>41.1</v>
      </c>
      <c r="K13" s="30"/>
    </row>
    <row r="14" spans="1:11" s="2" customFormat="1" ht="24.9" customHeight="1">
      <c r="A14" s="9">
        <v>11</v>
      </c>
      <c r="B14" s="11" t="s">
        <v>228</v>
      </c>
      <c r="C14" s="9" t="s">
        <v>215</v>
      </c>
      <c r="D14" s="12">
        <v>1606.11</v>
      </c>
      <c r="E14" s="11">
        <v>1</v>
      </c>
      <c r="F14" s="24">
        <v>20</v>
      </c>
      <c r="G14" s="22">
        <v>72.274950000000004</v>
      </c>
      <c r="H14" s="10">
        <v>36.137475000000002</v>
      </c>
      <c r="I14" s="10">
        <v>36.137475000000002</v>
      </c>
      <c r="J14" s="28">
        <v>761.27</v>
      </c>
      <c r="K14" s="28" t="s">
        <v>229</v>
      </c>
    </row>
    <row r="15" spans="1:11" s="2" customFormat="1" ht="24.9" customHeight="1">
      <c r="A15" s="9">
        <v>12</v>
      </c>
      <c r="B15" s="11" t="s">
        <v>230</v>
      </c>
      <c r="C15" s="9" t="s">
        <v>215</v>
      </c>
      <c r="D15" s="12">
        <v>600.70000000000005</v>
      </c>
      <c r="E15" s="11">
        <v>1</v>
      </c>
      <c r="F15" s="24">
        <v>5</v>
      </c>
      <c r="G15" s="22">
        <v>27.031500000000001</v>
      </c>
      <c r="H15" s="10">
        <v>13.515750000000001</v>
      </c>
      <c r="I15" s="10">
        <v>13.515750000000001</v>
      </c>
      <c r="J15" s="28">
        <v>466.25</v>
      </c>
      <c r="K15" s="28" t="s">
        <v>231</v>
      </c>
    </row>
    <row r="16" spans="1:11" s="2" customFormat="1" ht="24.9" customHeight="1">
      <c r="A16" s="9">
        <v>13</v>
      </c>
      <c r="B16" s="11" t="s">
        <v>232</v>
      </c>
      <c r="C16" s="9" t="s">
        <v>215</v>
      </c>
      <c r="D16" s="12">
        <v>290.62</v>
      </c>
      <c r="E16" s="11">
        <v>1</v>
      </c>
      <c r="F16" s="24">
        <v>5</v>
      </c>
      <c r="G16" s="22">
        <v>13.0779</v>
      </c>
      <c r="H16" s="10">
        <v>6.5389499999999998</v>
      </c>
      <c r="I16" s="10">
        <v>6.5389499999999998</v>
      </c>
      <c r="J16" s="28">
        <v>225.9</v>
      </c>
      <c r="K16" s="28" t="s">
        <v>233</v>
      </c>
    </row>
    <row r="17" spans="1:11" s="3" customFormat="1" ht="24.9" customHeight="1">
      <c r="A17" s="9">
        <v>14</v>
      </c>
      <c r="B17" s="11" t="s">
        <v>234</v>
      </c>
      <c r="C17" s="9" t="s">
        <v>215</v>
      </c>
      <c r="D17" s="12">
        <v>887.09</v>
      </c>
      <c r="E17" s="11">
        <v>1</v>
      </c>
      <c r="F17" s="24">
        <v>8</v>
      </c>
      <c r="G17" s="22">
        <v>39.919049999999999</v>
      </c>
      <c r="H17" s="10">
        <v>19.959524999999999</v>
      </c>
      <c r="I17" s="10">
        <v>19.959524999999999</v>
      </c>
      <c r="J17" s="28"/>
      <c r="K17" s="28"/>
    </row>
    <row r="18" spans="1:11" s="3" customFormat="1" ht="24.9" customHeight="1">
      <c r="A18" s="9">
        <v>15</v>
      </c>
      <c r="B18" s="11" t="s">
        <v>235</v>
      </c>
      <c r="C18" s="9" t="s">
        <v>215</v>
      </c>
      <c r="D18" s="12">
        <v>232.68</v>
      </c>
      <c r="E18" s="11">
        <v>1</v>
      </c>
      <c r="F18" s="24">
        <v>3</v>
      </c>
      <c r="G18" s="22">
        <v>10.470599999999999</v>
      </c>
      <c r="H18" s="10">
        <v>5.2352999999999996</v>
      </c>
      <c r="I18" s="10">
        <v>5.2352999999999996</v>
      </c>
      <c r="J18" s="28"/>
      <c r="K18" s="28" t="s">
        <v>236</v>
      </c>
    </row>
    <row r="19" spans="1:11" s="4" customFormat="1" ht="24.9" customHeight="1">
      <c r="A19" s="9">
        <v>16</v>
      </c>
      <c r="B19" s="11" t="s">
        <v>237</v>
      </c>
      <c r="C19" s="9" t="s">
        <v>215</v>
      </c>
      <c r="D19" s="12">
        <v>370.77</v>
      </c>
      <c r="E19" s="11">
        <v>1</v>
      </c>
      <c r="F19" s="24">
        <v>5</v>
      </c>
      <c r="G19" s="21">
        <v>16.684650000000001</v>
      </c>
      <c r="H19" s="10">
        <v>8.3423250000000007</v>
      </c>
      <c r="I19" s="10">
        <v>8.3423250000000007</v>
      </c>
      <c r="J19" s="31">
        <v>110.7</v>
      </c>
      <c r="K19" s="28" t="s">
        <v>238</v>
      </c>
    </row>
    <row r="20" spans="1:11" s="4" customFormat="1" ht="24.9" customHeight="1">
      <c r="A20" s="9">
        <v>17</v>
      </c>
      <c r="B20" s="11" t="s">
        <v>239</v>
      </c>
      <c r="C20" s="9" t="s">
        <v>215</v>
      </c>
      <c r="D20" s="12">
        <v>622.20000000000005</v>
      </c>
      <c r="E20" s="11">
        <v>1</v>
      </c>
      <c r="F20" s="24">
        <v>6</v>
      </c>
      <c r="G20" s="21">
        <v>27.998999999999999</v>
      </c>
      <c r="H20" s="10">
        <v>13.999499999999999</v>
      </c>
      <c r="I20" s="10">
        <v>13.999499999999999</v>
      </c>
      <c r="J20" s="31">
        <v>166.86</v>
      </c>
      <c r="K20" s="28"/>
    </row>
    <row r="21" spans="1:11" s="4" customFormat="1" ht="24.9" customHeight="1">
      <c r="A21" s="9">
        <v>18</v>
      </c>
      <c r="B21" s="11" t="s">
        <v>240</v>
      </c>
      <c r="C21" s="9" t="s">
        <v>215</v>
      </c>
      <c r="D21" s="12">
        <v>172.04</v>
      </c>
      <c r="E21" s="11">
        <v>1</v>
      </c>
      <c r="F21" s="24">
        <v>3</v>
      </c>
      <c r="G21" s="21">
        <v>7.7417999999999996</v>
      </c>
      <c r="H21" s="10">
        <v>3.8708999999999998</v>
      </c>
      <c r="I21" s="10">
        <v>3.8708999999999998</v>
      </c>
      <c r="J21" s="31">
        <v>34.1</v>
      </c>
      <c r="K21" s="28" t="s">
        <v>241</v>
      </c>
    </row>
    <row r="22" spans="1:11" s="4" customFormat="1" ht="24.9" customHeight="1">
      <c r="A22" s="9">
        <v>19</v>
      </c>
      <c r="B22" s="11" t="s">
        <v>242</v>
      </c>
      <c r="C22" s="9" t="s">
        <v>215</v>
      </c>
      <c r="D22" s="12">
        <v>412.32</v>
      </c>
      <c r="E22" s="11">
        <v>1</v>
      </c>
      <c r="F22" s="24">
        <v>6</v>
      </c>
      <c r="G22" s="21">
        <v>18.554400000000001</v>
      </c>
      <c r="H22" s="10">
        <v>9.2772000000000006</v>
      </c>
      <c r="I22" s="10">
        <v>9.2772000000000006</v>
      </c>
      <c r="J22" s="28"/>
      <c r="K22" s="28" t="s">
        <v>243</v>
      </c>
    </row>
    <row r="23" spans="1:11" s="4" customFormat="1" ht="24.9" customHeight="1">
      <c r="A23" s="9">
        <v>20</v>
      </c>
      <c r="B23" s="11" t="s">
        <v>244</v>
      </c>
      <c r="C23" s="9" t="s">
        <v>215</v>
      </c>
      <c r="D23" s="12">
        <v>822.05</v>
      </c>
      <c r="E23" s="11">
        <v>1</v>
      </c>
      <c r="F23" s="24">
        <v>4</v>
      </c>
      <c r="G23" s="21">
        <v>36.992249999999999</v>
      </c>
      <c r="H23" s="10">
        <v>18.496124999999999</v>
      </c>
      <c r="I23" s="10">
        <v>18.496124999999999</v>
      </c>
      <c r="J23" s="31">
        <v>564.15</v>
      </c>
      <c r="K23" s="28"/>
    </row>
    <row r="24" spans="1:11" s="3" customFormat="1" ht="24.9" customHeight="1">
      <c r="A24" s="186" t="s">
        <v>245</v>
      </c>
      <c r="B24" s="187"/>
      <c r="C24" s="188"/>
      <c r="D24" s="13">
        <f t="shared" ref="D24:J24" si="1">SUM(D14:D23)</f>
        <v>6016.58</v>
      </c>
      <c r="E24" s="17">
        <f t="shared" si="1"/>
        <v>10</v>
      </c>
      <c r="F24" s="17">
        <f t="shared" si="1"/>
        <v>65</v>
      </c>
      <c r="G24" s="23">
        <f t="shared" si="1"/>
        <v>270.74610000000001</v>
      </c>
      <c r="H24" s="15">
        <f t="shared" si="1"/>
        <v>135.37305000000001</v>
      </c>
      <c r="I24" s="15">
        <f t="shared" si="1"/>
        <v>135.37305000000001</v>
      </c>
      <c r="J24" s="30">
        <f t="shared" si="1"/>
        <v>2329.23</v>
      </c>
      <c r="K24" s="30"/>
    </row>
    <row r="25" spans="1:11" s="3" customFormat="1" ht="24.9" customHeight="1">
      <c r="A25" s="9">
        <v>21</v>
      </c>
      <c r="B25" s="9" t="s">
        <v>246</v>
      </c>
      <c r="C25" s="14" t="s">
        <v>7</v>
      </c>
      <c r="D25" s="10">
        <v>441</v>
      </c>
      <c r="E25" s="9">
        <v>1</v>
      </c>
      <c r="F25" s="21">
        <v>2</v>
      </c>
      <c r="G25" s="22">
        <v>19.844999999999999</v>
      </c>
      <c r="H25" s="10">
        <v>9.9224999999999994</v>
      </c>
      <c r="I25" s="10">
        <v>9.9224999999999994</v>
      </c>
      <c r="J25" s="28"/>
      <c r="K25" s="28"/>
    </row>
    <row r="26" spans="1:11" s="3" customFormat="1" ht="24.9" customHeight="1">
      <c r="A26" s="189" t="s">
        <v>247</v>
      </c>
      <c r="B26" s="184"/>
      <c r="C26" s="185"/>
      <c r="D26" s="8">
        <f>D25</f>
        <v>441</v>
      </c>
      <c r="E26" s="8">
        <f t="shared" ref="E26:I26" si="2">E25</f>
        <v>1</v>
      </c>
      <c r="F26" s="8">
        <f t="shared" si="2"/>
        <v>2</v>
      </c>
      <c r="G26" s="23">
        <f t="shared" si="2"/>
        <v>19.844999999999999</v>
      </c>
      <c r="H26" s="8">
        <f t="shared" si="2"/>
        <v>9.9224999999999994</v>
      </c>
      <c r="I26" s="8">
        <f t="shared" si="2"/>
        <v>9.9224999999999994</v>
      </c>
      <c r="J26" s="30"/>
      <c r="K26" s="30"/>
    </row>
    <row r="27" spans="1:11" s="3" customFormat="1" ht="24.9" customHeight="1">
      <c r="A27" s="9">
        <v>22</v>
      </c>
      <c r="B27" s="9" t="s">
        <v>248</v>
      </c>
      <c r="C27" s="14" t="s">
        <v>7</v>
      </c>
      <c r="D27" s="10">
        <v>505</v>
      </c>
      <c r="E27" s="9">
        <v>1</v>
      </c>
      <c r="F27" s="21">
        <v>1</v>
      </c>
      <c r="G27" s="22">
        <v>22.725000000000001</v>
      </c>
      <c r="H27" s="10">
        <v>11.362500000000001</v>
      </c>
      <c r="I27" s="10">
        <v>11.362500000000001</v>
      </c>
      <c r="J27" s="28"/>
      <c r="K27" s="28"/>
    </row>
    <row r="28" spans="1:11" s="3" customFormat="1" ht="24.9" customHeight="1">
      <c r="A28" s="189" t="s">
        <v>249</v>
      </c>
      <c r="B28" s="184"/>
      <c r="C28" s="185"/>
      <c r="D28" s="15">
        <f>SUM(D27)</f>
        <v>505</v>
      </c>
      <c r="E28" s="15">
        <f t="shared" ref="E28:I28" si="3">SUM(E27)</f>
        <v>1</v>
      </c>
      <c r="F28" s="15">
        <f t="shared" si="3"/>
        <v>1</v>
      </c>
      <c r="G28" s="23">
        <f t="shared" si="3"/>
        <v>22.725000000000001</v>
      </c>
      <c r="H28" s="15">
        <f t="shared" si="3"/>
        <v>11.362500000000001</v>
      </c>
      <c r="I28" s="15">
        <f t="shared" si="3"/>
        <v>11.362500000000001</v>
      </c>
      <c r="J28" s="29"/>
      <c r="K28" s="30"/>
    </row>
    <row r="29" spans="1:11" s="1" customFormat="1" ht="24.9" customHeight="1">
      <c r="A29" s="189" t="s">
        <v>201</v>
      </c>
      <c r="B29" s="184"/>
      <c r="C29" s="185"/>
      <c r="D29" s="13">
        <f>SUM(D13,D24,D26,D28)</f>
        <v>8461.93</v>
      </c>
      <c r="E29" s="15">
        <f t="shared" ref="E29:J29" si="4">SUM(E13,E24,E26,E28)</f>
        <v>21</v>
      </c>
      <c r="F29" s="15">
        <f t="shared" si="4"/>
        <v>84</v>
      </c>
      <c r="G29" s="23">
        <f t="shared" si="4"/>
        <v>380.78685000000007</v>
      </c>
      <c r="H29" s="13">
        <f t="shared" si="4"/>
        <v>190.39342500000004</v>
      </c>
      <c r="I29" s="13">
        <f t="shared" si="4"/>
        <v>190.39342500000004</v>
      </c>
      <c r="J29" s="32">
        <f t="shared" si="4"/>
        <v>2370.33</v>
      </c>
      <c r="K29" s="29"/>
    </row>
    <row r="30" spans="1:11" s="3" customFormat="1" ht="24.9" customHeight="1">
      <c r="A30" s="9">
        <v>1</v>
      </c>
      <c r="B30" s="16" t="s">
        <v>250</v>
      </c>
      <c r="C30" s="11" t="s">
        <v>251</v>
      </c>
      <c r="D30" s="11">
        <v>179.93</v>
      </c>
      <c r="E30" s="11">
        <v>1</v>
      </c>
      <c r="F30" s="11">
        <v>5</v>
      </c>
      <c r="G30" s="25">
        <v>5.3978999999999999</v>
      </c>
      <c r="H30" s="11">
        <v>2.69895</v>
      </c>
      <c r="I30" s="11">
        <v>2.69895</v>
      </c>
      <c r="J30" s="28"/>
      <c r="K30" s="28"/>
    </row>
    <row r="31" spans="1:11" s="4" customFormat="1" ht="24.9" customHeight="1">
      <c r="A31" s="9">
        <v>2</v>
      </c>
      <c r="B31" s="16" t="s">
        <v>252</v>
      </c>
      <c r="C31" s="11" t="s">
        <v>251</v>
      </c>
      <c r="D31" s="11">
        <v>187.75</v>
      </c>
      <c r="E31" s="11">
        <v>1</v>
      </c>
      <c r="F31" s="11">
        <v>4</v>
      </c>
      <c r="G31" s="25">
        <v>5.6325000000000003</v>
      </c>
      <c r="H31" s="11">
        <v>2.8162500000000001</v>
      </c>
      <c r="I31" s="11">
        <v>2.8162500000000001</v>
      </c>
      <c r="J31" s="28">
        <v>170.31</v>
      </c>
      <c r="K31" s="28" t="s">
        <v>253</v>
      </c>
    </row>
    <row r="32" spans="1:11" s="3" customFormat="1" ht="24.9" customHeight="1">
      <c r="A32" s="189" t="s">
        <v>254</v>
      </c>
      <c r="B32" s="184"/>
      <c r="C32" s="185"/>
      <c r="D32" s="17">
        <f>SUM(D30:D31)</f>
        <v>367.68</v>
      </c>
      <c r="E32" s="17">
        <f t="shared" ref="E32:J32" si="5">SUM(E30:E31)</f>
        <v>2</v>
      </c>
      <c r="F32" s="17">
        <f t="shared" si="5"/>
        <v>9</v>
      </c>
      <c r="G32" s="26">
        <f t="shared" si="5"/>
        <v>11.0304</v>
      </c>
      <c r="H32" s="17">
        <f t="shared" si="5"/>
        <v>5.5152000000000001</v>
      </c>
      <c r="I32" s="17">
        <f t="shared" si="5"/>
        <v>5.5152000000000001</v>
      </c>
      <c r="J32" s="29">
        <f t="shared" si="5"/>
        <v>170.31</v>
      </c>
      <c r="K32" s="30"/>
    </row>
    <row r="33" spans="1:11" s="3" customFormat="1" ht="24.9" customHeight="1">
      <c r="A33" s="189" t="s">
        <v>255</v>
      </c>
      <c r="B33" s="184"/>
      <c r="C33" s="185"/>
      <c r="D33" s="17">
        <f t="shared" ref="D33:J33" si="6">SUM(D30:D31)</f>
        <v>367.68</v>
      </c>
      <c r="E33" s="17">
        <f t="shared" si="6"/>
        <v>2</v>
      </c>
      <c r="F33" s="17">
        <f t="shared" si="6"/>
        <v>9</v>
      </c>
      <c r="G33" s="26">
        <f t="shared" si="6"/>
        <v>11.0304</v>
      </c>
      <c r="H33" s="17">
        <f t="shared" si="6"/>
        <v>5.5152000000000001</v>
      </c>
      <c r="I33" s="17">
        <f t="shared" si="6"/>
        <v>5.5152000000000001</v>
      </c>
      <c r="J33" s="30">
        <f t="shared" si="6"/>
        <v>170.31</v>
      </c>
      <c r="K33" s="30"/>
    </row>
    <row r="34" spans="1:11" s="3" customFormat="1" ht="24.9" customHeight="1">
      <c r="A34" s="18"/>
      <c r="B34" s="18"/>
      <c r="C34" s="19"/>
      <c r="D34" s="19"/>
      <c r="E34" s="19"/>
      <c r="F34" s="19"/>
      <c r="G34" s="19"/>
      <c r="H34" s="19"/>
      <c r="I34" s="19"/>
      <c r="J34" s="33"/>
      <c r="K34" s="33"/>
    </row>
    <row r="35" spans="1:11" s="4" customFormat="1" ht="24.9" customHeight="1">
      <c r="A35" s="18"/>
      <c r="B35" s="18"/>
      <c r="C35" s="18"/>
      <c r="D35" s="18"/>
      <c r="E35" s="18"/>
      <c r="F35" s="18"/>
      <c r="G35" s="18"/>
      <c r="H35" s="18"/>
      <c r="I35" s="18"/>
      <c r="J35" s="34"/>
      <c r="K35" s="34"/>
    </row>
    <row r="36" spans="1:11" s="4" customFormat="1" ht="24.9" customHeight="1">
      <c r="A36" s="18"/>
      <c r="B36" s="18"/>
      <c r="C36" s="18"/>
      <c r="D36" s="18"/>
      <c r="E36" s="18"/>
      <c r="F36" s="18"/>
      <c r="G36" s="18"/>
      <c r="H36" s="18"/>
      <c r="I36" s="18"/>
      <c r="J36" s="34"/>
      <c r="K36" s="34"/>
    </row>
    <row r="37" spans="1:11" s="4" customFormat="1" ht="24.9" customHeight="1">
      <c r="A37" s="19"/>
      <c r="B37" s="19"/>
      <c r="C37" s="18"/>
      <c r="D37" s="18"/>
      <c r="E37" s="18"/>
      <c r="F37" s="18"/>
      <c r="G37" s="18"/>
      <c r="H37" s="18"/>
      <c r="I37" s="18"/>
      <c r="J37" s="34"/>
      <c r="K37" s="34"/>
    </row>
    <row r="38" spans="1:11" s="4" customFormat="1" ht="24.9" customHeight="1">
      <c r="A38" s="18"/>
      <c r="B38" s="18"/>
      <c r="C38" s="18"/>
      <c r="D38" s="18"/>
      <c r="E38" s="18"/>
      <c r="F38" s="18"/>
      <c r="G38" s="18"/>
      <c r="H38" s="18"/>
      <c r="I38" s="18"/>
      <c r="J38" s="34"/>
      <c r="K38" s="34"/>
    </row>
    <row r="39" spans="1:11" s="4" customFormat="1" ht="24.9" customHeight="1">
      <c r="A39" s="19"/>
      <c r="B39" s="19"/>
      <c r="C39" s="18"/>
      <c r="D39" s="18"/>
      <c r="E39" s="18"/>
      <c r="F39" s="18"/>
      <c r="G39" s="18"/>
      <c r="H39" s="18"/>
      <c r="I39" s="18"/>
      <c r="J39" s="34"/>
      <c r="K39" s="34"/>
    </row>
    <row r="40" spans="1:11" s="4" customFormat="1" ht="24.9" customHeight="1">
      <c r="A40" s="18"/>
      <c r="B40" s="18"/>
      <c r="C40" s="18"/>
      <c r="D40" s="18"/>
      <c r="E40" s="18"/>
      <c r="F40" s="18"/>
      <c r="G40" s="18"/>
      <c r="H40" s="18"/>
      <c r="I40" s="18"/>
      <c r="J40" s="34"/>
      <c r="K40" s="34"/>
    </row>
    <row r="41" spans="1:11" s="4" customFormat="1" ht="24.9" customHeight="1">
      <c r="A41" s="19"/>
      <c r="B41" s="19"/>
      <c r="C41" s="18"/>
      <c r="D41" s="18"/>
      <c r="E41" s="18"/>
      <c r="F41" s="18"/>
      <c r="G41" s="18"/>
      <c r="H41" s="18"/>
      <c r="I41" s="18"/>
      <c r="J41" s="34"/>
      <c r="K41" s="34"/>
    </row>
    <row r="42" spans="1:11" s="4" customFormat="1" ht="24.9" customHeight="1">
      <c r="A42" s="19"/>
      <c r="B42" s="19"/>
      <c r="C42" s="18"/>
      <c r="D42" s="18"/>
      <c r="E42" s="18"/>
      <c r="F42" s="18"/>
      <c r="G42" s="18"/>
      <c r="H42" s="18"/>
      <c r="I42" s="18"/>
      <c r="J42" s="34"/>
      <c r="K42" s="34"/>
    </row>
    <row r="43" spans="1:11" s="3" customFormat="1" ht="24.9" customHeight="1">
      <c r="A43" s="18"/>
      <c r="B43" s="18"/>
      <c r="C43" s="19"/>
      <c r="D43" s="19"/>
      <c r="E43" s="19"/>
      <c r="F43" s="19"/>
      <c r="G43" s="19"/>
      <c r="H43" s="19"/>
      <c r="I43" s="19"/>
      <c r="J43" s="33"/>
      <c r="K43" s="33"/>
    </row>
    <row r="44" spans="1:11" s="4" customFormat="1" ht="24.9" customHeight="1">
      <c r="A44" s="18"/>
      <c r="B44" s="18"/>
      <c r="C44" s="18"/>
      <c r="D44" s="18"/>
      <c r="E44" s="18"/>
      <c r="F44" s="18"/>
      <c r="G44" s="18"/>
      <c r="H44" s="18"/>
      <c r="I44" s="18"/>
      <c r="J44" s="34"/>
      <c r="K44" s="34"/>
    </row>
    <row r="45" spans="1:11" s="3" customFormat="1" ht="24.9" customHeight="1">
      <c r="A45" s="18"/>
      <c r="B45" s="18"/>
      <c r="C45" s="19"/>
      <c r="D45" s="19"/>
      <c r="E45" s="19"/>
      <c r="F45" s="19"/>
      <c r="G45" s="19"/>
      <c r="H45" s="19"/>
      <c r="I45" s="19"/>
      <c r="J45" s="33"/>
      <c r="K45" s="33"/>
    </row>
    <row r="46" spans="1:11" s="4" customFormat="1" ht="24.9" customHeight="1">
      <c r="A46" s="5"/>
      <c r="B46" s="5"/>
      <c r="C46" s="18"/>
      <c r="D46" s="18"/>
      <c r="E46" s="18"/>
      <c r="F46" s="18"/>
      <c r="G46" s="18"/>
      <c r="H46" s="18"/>
      <c r="I46" s="18"/>
      <c r="J46" s="34"/>
      <c r="K46" s="34"/>
    </row>
    <row r="47" spans="1:11" s="3" customFormat="1" ht="24.9" customHeight="1">
      <c r="A47" s="5"/>
      <c r="B47" s="5"/>
      <c r="C47" s="19"/>
      <c r="D47" s="19"/>
      <c r="E47" s="19"/>
      <c r="F47" s="19"/>
      <c r="G47" s="19"/>
      <c r="H47" s="19"/>
      <c r="I47" s="19"/>
      <c r="J47" s="33"/>
      <c r="K47" s="33"/>
    </row>
    <row r="48" spans="1:11" s="3" customFormat="1" ht="24.9" customHeight="1">
      <c r="A48" s="5"/>
      <c r="B48" s="5"/>
      <c r="C48" s="19"/>
      <c r="D48" s="19"/>
      <c r="E48" s="19"/>
      <c r="F48" s="19"/>
      <c r="G48" s="19"/>
      <c r="H48" s="19"/>
      <c r="I48" s="19"/>
      <c r="J48" s="33"/>
      <c r="K48" s="33"/>
    </row>
    <row r="49" spans="1:11" s="4" customFormat="1" ht="24.9" customHeight="1">
      <c r="A49" s="5"/>
      <c r="B49" s="5"/>
      <c r="C49" s="18"/>
      <c r="D49" s="18"/>
      <c r="E49" s="18"/>
      <c r="F49" s="18"/>
      <c r="G49" s="18"/>
      <c r="H49" s="18"/>
      <c r="I49" s="18"/>
      <c r="J49" s="34"/>
      <c r="K49" s="34"/>
    </row>
    <row r="50" spans="1:11" s="4" customFormat="1" ht="24.9" customHeight="1">
      <c r="A50" s="5"/>
      <c r="B50" s="5"/>
      <c r="C50" s="18"/>
      <c r="D50" s="18"/>
      <c r="E50" s="18"/>
      <c r="F50" s="18"/>
      <c r="G50" s="18"/>
      <c r="H50" s="18"/>
      <c r="I50" s="18"/>
      <c r="J50" s="34"/>
      <c r="K50" s="34"/>
    </row>
    <row r="51" spans="1:11" s="4" customFormat="1" ht="24.9" customHeight="1">
      <c r="A51" s="5"/>
      <c r="B51" s="5"/>
      <c r="C51" s="18"/>
      <c r="D51" s="18"/>
      <c r="E51" s="18"/>
      <c r="F51" s="18"/>
      <c r="G51" s="18"/>
      <c r="H51" s="18"/>
      <c r="I51" s="18"/>
      <c r="J51" s="34"/>
      <c r="K51" s="34"/>
    </row>
    <row r="52" spans="1:11" ht="24.9" customHeight="1">
      <c r="A52" s="19"/>
      <c r="B52" s="19"/>
    </row>
    <row r="53" spans="1:11" ht="24.9" customHeight="1"/>
    <row r="54" spans="1:11" ht="24.9" customHeight="1">
      <c r="A54" s="19"/>
      <c r="B54" s="19"/>
    </row>
    <row r="55" spans="1:11" ht="24.9" customHeight="1">
      <c r="A55" s="19"/>
      <c r="B55" s="19"/>
    </row>
    <row r="56" spans="1:11" ht="24.9" customHeight="1"/>
    <row r="57" spans="1:11" ht="24.9" customHeight="1"/>
    <row r="58" spans="1:11" s="3" customFormat="1" ht="24.75" customHeight="1">
      <c r="A58" s="5"/>
      <c r="B58" s="5"/>
      <c r="C58" s="19"/>
      <c r="D58" s="19"/>
      <c r="E58" s="19"/>
      <c r="F58" s="19"/>
      <c r="G58" s="19"/>
      <c r="H58" s="19"/>
      <c r="I58" s="19"/>
      <c r="J58" s="33"/>
      <c r="K58" s="33"/>
    </row>
    <row r="59" spans="1:11" ht="24.75" customHeight="1"/>
    <row r="60" spans="1:11" s="3" customFormat="1" ht="24.75" customHeight="1">
      <c r="A60" s="5"/>
      <c r="B60" s="5"/>
      <c r="C60" s="19"/>
      <c r="D60" s="19"/>
      <c r="E60" s="19"/>
      <c r="F60" s="19"/>
      <c r="G60" s="19"/>
      <c r="H60" s="19"/>
      <c r="I60" s="19"/>
      <c r="J60" s="33"/>
      <c r="K60" s="33"/>
    </row>
    <row r="61" spans="1:11" s="3" customFormat="1" ht="24.75" customHeight="1">
      <c r="A61" s="5"/>
      <c r="B61" s="5"/>
      <c r="C61" s="19"/>
      <c r="D61" s="19"/>
      <c r="E61" s="19"/>
      <c r="F61" s="19"/>
      <c r="G61" s="19"/>
      <c r="H61" s="19"/>
      <c r="I61" s="19"/>
      <c r="J61" s="33"/>
      <c r="K61" s="33"/>
    </row>
    <row r="62" spans="1:11" ht="24.75" customHeight="1"/>
    <row r="63" spans="1:11" ht="24.75" customHeight="1"/>
    <row r="64" spans="1:11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</sheetData>
  <mergeCells count="16">
    <mergeCell ref="A28:C28"/>
    <mergeCell ref="A29:C29"/>
    <mergeCell ref="A32:C32"/>
    <mergeCell ref="A33:C33"/>
    <mergeCell ref="A2:A3"/>
    <mergeCell ref="B2:B3"/>
    <mergeCell ref="C2:C3"/>
    <mergeCell ref="G2:I2"/>
    <mergeCell ref="A13:C13"/>
    <mergeCell ref="A24:C24"/>
    <mergeCell ref="A26:C26"/>
    <mergeCell ref="D2:D3"/>
    <mergeCell ref="E2:E3"/>
    <mergeCell ref="F2:F3"/>
    <mergeCell ref="J2:J3"/>
    <mergeCell ref="A1:K1"/>
  </mergeCells>
  <phoneticPr fontId="73" type="noConversion"/>
  <printOptions horizontalCentered="1"/>
  <pageMargins left="0.55118110236220497" right="0.23622047244094499" top="0.43307086614173201" bottom="0.47244094488188998" header="0.31496062992126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全市</vt:lpstr>
      <vt:lpstr>锡山</vt:lpstr>
      <vt:lpstr>惠山</vt:lpstr>
      <vt:lpstr>滨湖</vt:lpstr>
      <vt:lpstr>新吴</vt:lpstr>
      <vt:lpstr>惠山!Print_Titles</vt:lpstr>
      <vt:lpstr>锡山!Print_Titles</vt:lpstr>
      <vt:lpstr>新吴!Print_Titles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张康[耕地保护监督处（国土空间生态修复处）]</cp:lastModifiedBy>
  <cp:lastPrinted>2020-08-07T06:25:00Z</cp:lastPrinted>
  <dcterms:created xsi:type="dcterms:W3CDTF">2015-12-14T07:15:00Z</dcterms:created>
  <dcterms:modified xsi:type="dcterms:W3CDTF">2023-04-19T05:21:41Z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