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 tabRatio="720" activeTab="4"/>
  </bookViews>
  <sheets>
    <sheet name="全市" sheetId="1" r:id="rId1"/>
    <sheet name="锡山" sheetId="2" r:id="rId2"/>
    <sheet name="惠山" sheetId="3" r:id="rId3"/>
    <sheet name="滨湖" sheetId="4" r:id="rId4"/>
    <sheet name="新吴" sheetId="5" r:id="rId5"/>
  </sheets>
  <definedNames>
    <definedName name="_GoBack" localSheetId="3">滨湖!$E$5</definedName>
  </definedNames>
  <calcPr calcId="124519"/>
</workbook>
</file>

<file path=xl/calcChain.xml><?xml version="1.0" encoding="utf-8"?>
<calcChain xmlns="http://schemas.openxmlformats.org/spreadsheetml/2006/main">
  <c r="I31" i="5"/>
  <c r="H31"/>
  <c r="G31"/>
  <c r="F31"/>
  <c r="E31"/>
  <c r="D31"/>
  <c r="I30"/>
  <c r="H30"/>
  <c r="G30"/>
  <c r="I29"/>
  <c r="H29"/>
  <c r="G29"/>
  <c r="I26"/>
  <c r="H26"/>
  <c r="G26"/>
  <c r="F26"/>
  <c r="E26"/>
  <c r="D26"/>
  <c r="J67" i="3"/>
  <c r="I67"/>
  <c r="H67"/>
  <c r="E67"/>
  <c r="J55"/>
  <c r="I55"/>
  <c r="H55"/>
  <c r="E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4"/>
  <c r="I44"/>
  <c r="H44"/>
  <c r="E44"/>
  <c r="I101" i="2"/>
  <c r="H101"/>
  <c r="G101"/>
  <c r="D101"/>
  <c r="I100"/>
  <c r="H100"/>
  <c r="G100"/>
  <c r="D100"/>
  <c r="I93"/>
  <c r="H93"/>
  <c r="G93"/>
  <c r="D93"/>
  <c r="I80"/>
  <c r="H80"/>
  <c r="G80"/>
  <c r="D80"/>
  <c r="I72"/>
  <c r="H72"/>
  <c r="G72"/>
  <c r="D72"/>
  <c r="I71"/>
  <c r="H71"/>
  <c r="G71"/>
  <c r="F71"/>
  <c r="E71"/>
  <c r="D71"/>
  <c r="I66"/>
  <c r="H66"/>
  <c r="G66"/>
  <c r="E66"/>
  <c r="D66"/>
  <c r="I61"/>
  <c r="H61"/>
  <c r="G61"/>
  <c r="E61"/>
  <c r="D61"/>
  <c r="I58"/>
  <c r="H58"/>
  <c r="G58"/>
  <c r="E58"/>
  <c r="D58"/>
  <c r="I52"/>
  <c r="H52"/>
  <c r="G52"/>
  <c r="E52"/>
  <c r="D52"/>
  <c r="I41"/>
  <c r="H41"/>
  <c r="G41"/>
  <c r="E41"/>
  <c r="D41"/>
  <c r="I26"/>
  <c r="H26"/>
  <c r="G26"/>
  <c r="E26"/>
  <c r="D26"/>
  <c r="I12"/>
  <c r="H12"/>
  <c r="G12"/>
  <c r="E12"/>
  <c r="D12"/>
  <c r="G17" i="1"/>
  <c r="F17"/>
  <c r="E17"/>
  <c r="D17"/>
  <c r="G16"/>
  <c r="F16"/>
  <c r="E16"/>
  <c r="D16"/>
  <c r="G15"/>
  <c r="F15"/>
  <c r="E15"/>
  <c r="G14"/>
  <c r="F14"/>
  <c r="E14"/>
  <c r="G13"/>
  <c r="F13"/>
  <c r="E13"/>
  <c r="D13"/>
  <c r="G12"/>
  <c r="F12"/>
  <c r="E12"/>
  <c r="G11"/>
  <c r="F11"/>
  <c r="E11"/>
  <c r="D11"/>
  <c r="G10"/>
  <c r="F10"/>
  <c r="E10"/>
  <c r="G9"/>
  <c r="F9"/>
  <c r="E9"/>
  <c r="G8"/>
  <c r="F8"/>
  <c r="E8"/>
  <c r="G7"/>
  <c r="F7"/>
  <c r="E7"/>
  <c r="D7"/>
</calcChain>
</file>

<file path=xl/sharedStrings.xml><?xml version="1.0" encoding="utf-8"?>
<sst xmlns="http://schemas.openxmlformats.org/spreadsheetml/2006/main" count="523" uniqueCount="225">
  <si>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family val="1"/>
      </rPr>
      <t>3</t>
    </r>
  </si>
  <si>
    <r>
      <t xml:space="preserve">   2024</t>
    </r>
    <r>
      <rPr>
        <sz val="18"/>
        <color rgb="FF000000"/>
        <rFont val="方正小标宋_GBK"/>
        <charset val="134"/>
      </rPr>
      <t>年无锡市生态补偿</t>
    </r>
    <r>
      <rPr>
        <sz val="18"/>
        <color rgb="FF000000"/>
        <rFont val="Times New Roman"/>
        <family val="1"/>
      </rPr>
      <t xml:space="preserve"> (</t>
    </r>
    <r>
      <rPr>
        <sz val="18"/>
        <color rgb="FF000000"/>
        <rFont val="方正小标宋_GBK"/>
        <charset val="134"/>
      </rPr>
      <t>水稻、蔬菜、水蜜桃）专项资金审核汇总表</t>
    </r>
  </si>
  <si>
    <r>
      <rPr>
        <b/>
        <sz val="10"/>
        <color indexed="8"/>
        <rFont val="方正仿宋_GBK"/>
        <charset val="134"/>
      </rPr>
      <t>序号</t>
    </r>
  </si>
  <si>
    <r>
      <rPr>
        <b/>
        <sz val="10"/>
        <color indexed="8"/>
        <rFont val="方正仿宋_GBK"/>
        <charset val="134"/>
      </rPr>
      <t>区</t>
    </r>
  </si>
  <si>
    <r>
      <rPr>
        <b/>
        <sz val="10"/>
        <color indexed="8"/>
        <rFont val="方正仿宋_GBK"/>
        <charset val="134"/>
      </rPr>
      <t>补偿类型</t>
    </r>
  </si>
  <si>
    <r>
      <rPr>
        <b/>
        <sz val="10"/>
        <color indexed="8"/>
        <rFont val="方正仿宋_GBK"/>
        <charset val="134"/>
      </rPr>
      <t>补偿面积（亩）</t>
    </r>
  </si>
  <si>
    <r>
      <rPr>
        <b/>
        <sz val="10"/>
        <color indexed="8"/>
        <rFont val="方正仿宋_GBK"/>
        <charset val="134"/>
      </rPr>
      <t>备</t>
    </r>
    <r>
      <rPr>
        <b/>
        <sz val="10"/>
        <color indexed="8"/>
        <rFont val="Times New Roman"/>
        <family val="1"/>
      </rPr>
      <t xml:space="preserve">  </t>
    </r>
    <r>
      <rPr>
        <b/>
        <sz val="10"/>
        <color indexed="8"/>
        <rFont val="方正仿宋_GBK"/>
        <charset val="134"/>
      </rPr>
      <t>注</t>
    </r>
  </si>
  <si>
    <r>
      <rPr>
        <b/>
        <sz val="10"/>
        <color indexed="8"/>
        <rFont val="方正仿宋_GBK"/>
        <charset val="134"/>
      </rPr>
      <t>合计</t>
    </r>
  </si>
  <si>
    <r>
      <rPr>
        <b/>
        <sz val="10"/>
        <color indexed="8"/>
        <rFont val="方正仿宋_GBK"/>
        <charset val="134"/>
      </rPr>
      <t>市级财政</t>
    </r>
  </si>
  <si>
    <r>
      <rPr>
        <b/>
        <sz val="10"/>
        <color indexed="8"/>
        <rFont val="方正仿宋_GBK"/>
        <charset val="134"/>
      </rPr>
      <t>区级财政</t>
    </r>
  </si>
  <si>
    <r>
      <rPr>
        <sz val="10"/>
        <color indexed="8"/>
        <rFont val="方正仿宋_GBK"/>
        <charset val="134"/>
      </rPr>
      <t>锡山区</t>
    </r>
  </si>
  <si>
    <r>
      <rPr>
        <sz val="10"/>
        <color indexed="8"/>
        <rFont val="方正仿宋_GBK"/>
        <charset val="134"/>
      </rPr>
      <t>水稻田</t>
    </r>
  </si>
  <si>
    <r>
      <rPr>
        <sz val="10"/>
        <color indexed="8"/>
        <rFont val="方正仿宋_GBK"/>
        <charset val="134"/>
      </rPr>
      <t>市属蔬菜基地</t>
    </r>
  </si>
  <si>
    <r>
      <rPr>
        <b/>
        <sz val="10"/>
        <color indexed="8"/>
        <rFont val="方正仿宋_GBK"/>
        <charset val="134"/>
      </rPr>
      <t>小计</t>
    </r>
  </si>
  <si>
    <r>
      <rPr>
        <sz val="10"/>
        <color indexed="8"/>
        <rFont val="方正仿宋_GBK"/>
        <charset val="134"/>
      </rPr>
      <t>惠山区</t>
    </r>
  </si>
  <si>
    <r>
      <rPr>
        <sz val="10"/>
        <rFont val="方正仿宋_GBK"/>
        <charset val="134"/>
      </rPr>
      <t>市属蔬菜基地</t>
    </r>
  </si>
  <si>
    <r>
      <rPr>
        <sz val="10"/>
        <color indexed="8"/>
        <rFont val="方正仿宋_GBK"/>
        <charset val="134"/>
      </rPr>
      <t>水蜜桃种质资源保护区</t>
    </r>
  </si>
  <si>
    <r>
      <rPr>
        <sz val="10"/>
        <color indexed="8"/>
        <rFont val="方正仿宋_GBK"/>
        <charset val="134"/>
      </rPr>
      <t>滨湖区</t>
    </r>
  </si>
  <si>
    <r>
      <rPr>
        <sz val="10"/>
        <color indexed="8"/>
        <rFont val="方正仿宋_GBK"/>
        <charset val="134"/>
      </rPr>
      <t>新吴区</t>
    </r>
  </si>
  <si>
    <t>2024年度锡山区生态补偿 (水稻田、市属蔬菜基地）专项资金审核汇总表</t>
  </si>
  <si>
    <t>序号</t>
  </si>
  <si>
    <t>申报单位</t>
  </si>
  <si>
    <t>补偿类型</t>
  </si>
  <si>
    <t>申报面积（亩）</t>
  </si>
  <si>
    <t>涉及行政村（个）</t>
  </si>
  <si>
    <t>涉及农户（户）</t>
  </si>
  <si>
    <t>合计</t>
  </si>
  <si>
    <t>市级财政</t>
  </si>
  <si>
    <t>区级财政</t>
  </si>
  <si>
    <t>羊尖村</t>
  </si>
  <si>
    <t>水稻田</t>
  </si>
  <si>
    <t>南村村</t>
  </si>
  <si>
    <t>宛山村</t>
  </si>
  <si>
    <t>廊下村</t>
  </si>
  <si>
    <t>南丰村</t>
  </si>
  <si>
    <t>严家桥村</t>
  </si>
  <si>
    <t>丽安村</t>
  </si>
  <si>
    <t>龙凤巷村</t>
  </si>
  <si>
    <t>小计</t>
  </si>
  <si>
    <t>东房桥村</t>
  </si>
  <si>
    <t>泾西村</t>
  </si>
  <si>
    <t>联新村</t>
  </si>
  <si>
    <t>八士村</t>
  </si>
  <si>
    <t>春风村</t>
  </si>
  <si>
    <t>斗山村</t>
  </si>
  <si>
    <t>光明村</t>
  </si>
  <si>
    <t>劲丰村</t>
  </si>
  <si>
    <t>泾新村</t>
  </si>
  <si>
    <t>新坝村</t>
  </si>
  <si>
    <t>新明村</t>
  </si>
  <si>
    <t>寨门村</t>
  </si>
  <si>
    <t>周家阁村</t>
  </si>
  <si>
    <t>陈市村</t>
  </si>
  <si>
    <t>东湖村</t>
  </si>
  <si>
    <t>东南村</t>
  </si>
  <si>
    <t>东升村</t>
  </si>
  <si>
    <t>港东村</t>
  </si>
  <si>
    <t>港南村</t>
  </si>
  <si>
    <t>湖塘桥村</t>
  </si>
  <si>
    <t>华东村</t>
  </si>
  <si>
    <t>黄土塘村</t>
  </si>
  <si>
    <t>勤新村</t>
  </si>
  <si>
    <t>山联村</t>
  </si>
  <si>
    <t>新巷村</t>
  </si>
  <si>
    <t>亚光村</t>
  </si>
  <si>
    <t>张缪舍村</t>
  </si>
  <si>
    <t>群联村</t>
  </si>
  <si>
    <t>三新村</t>
  </si>
  <si>
    <t>圆通村</t>
  </si>
  <si>
    <t>青荡村</t>
  </si>
  <si>
    <t>新桥村</t>
  </si>
  <si>
    <t>圩厍村</t>
  </si>
  <si>
    <t>彩桥村</t>
  </si>
  <si>
    <t>鹅湖村</t>
  </si>
  <si>
    <t>松芝村</t>
  </si>
  <si>
    <t>甘露社区</t>
  </si>
  <si>
    <t>团结村</t>
  </si>
  <si>
    <t>胶山村</t>
  </si>
  <si>
    <t>春光村</t>
  </si>
  <si>
    <t>安南村</t>
  </si>
  <si>
    <t>山河村</t>
  </si>
  <si>
    <t>云昌社区</t>
  </si>
  <si>
    <t>双桥村</t>
  </si>
  <si>
    <r>
      <rPr>
        <sz val="10.5"/>
        <color rgb="FF000000"/>
        <rFont val="宋体"/>
        <family val="3"/>
        <charset val="134"/>
      </rPr>
      <t>嵩山村</t>
    </r>
  </si>
  <si>
    <r>
      <rPr>
        <sz val="10.5"/>
        <color rgb="FF000000"/>
        <rFont val="宋体"/>
        <family val="3"/>
        <charset val="134"/>
      </rPr>
      <t>新厚桥村</t>
    </r>
  </si>
  <si>
    <r>
      <rPr>
        <sz val="10.5"/>
        <color rgb="FF000000"/>
        <rFont val="宋体"/>
        <family val="3"/>
        <charset val="134"/>
      </rPr>
      <t>新联村</t>
    </r>
  </si>
  <si>
    <r>
      <rPr>
        <sz val="10.5"/>
        <color rgb="FF000000"/>
        <rFont val="宋体"/>
        <family val="3"/>
        <charset val="134"/>
      </rPr>
      <t>中东村</t>
    </r>
  </si>
  <si>
    <t>农坝村</t>
  </si>
  <si>
    <t>大马巷村</t>
  </si>
  <si>
    <t>严埭社区</t>
  </si>
  <si>
    <t>锦阳村</t>
  </si>
  <si>
    <t>水稻田合计</t>
  </si>
  <si>
    <r>
      <rPr>
        <sz val="10.5"/>
        <color theme="1"/>
        <rFont val="黑体"/>
        <family val="3"/>
        <charset val="134"/>
      </rPr>
      <t>序号</t>
    </r>
  </si>
  <si>
    <r>
      <rPr>
        <sz val="10.5"/>
        <color theme="1"/>
        <rFont val="宋体"/>
        <family val="3"/>
        <charset val="134"/>
      </rPr>
      <t>申报单位</t>
    </r>
  </si>
  <si>
    <r>
      <rPr>
        <sz val="10.5"/>
        <color theme="1"/>
        <rFont val="宋体"/>
        <family val="3"/>
        <charset val="134"/>
      </rPr>
      <t>补偿类型</t>
    </r>
  </si>
  <si>
    <r>
      <rPr>
        <sz val="10.5"/>
        <color theme="1"/>
        <rFont val="宋体"/>
        <family val="3"/>
        <charset val="134"/>
      </rPr>
      <t>申报面积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（亩）</t>
    </r>
  </si>
  <si>
    <r>
      <rPr>
        <sz val="10.5"/>
        <color theme="1"/>
        <rFont val="宋体"/>
        <family val="3"/>
        <charset val="134"/>
      </rPr>
      <t>涉及行政村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（个）</t>
    </r>
  </si>
  <si>
    <r>
      <rPr>
        <sz val="10.5"/>
        <color theme="1"/>
        <rFont val="宋体"/>
        <family val="3"/>
        <charset val="134"/>
      </rPr>
      <t>涉及农户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（户）</t>
    </r>
  </si>
  <si>
    <r>
      <rPr>
        <sz val="10.5"/>
        <color theme="1"/>
        <rFont val="宋体"/>
        <family val="3"/>
        <charset val="134"/>
      </rPr>
      <t>合计</t>
    </r>
  </si>
  <si>
    <r>
      <rPr>
        <sz val="10.5"/>
        <color theme="1"/>
        <rFont val="宋体"/>
        <family val="3"/>
        <charset val="134"/>
      </rPr>
      <t>市级财政</t>
    </r>
  </si>
  <si>
    <r>
      <rPr>
        <sz val="10.5"/>
        <color theme="1"/>
        <rFont val="宋体"/>
        <family val="3"/>
        <charset val="134"/>
      </rPr>
      <t>区级财政</t>
    </r>
  </si>
  <si>
    <r>
      <rPr>
        <sz val="10.5"/>
        <color theme="1"/>
        <rFont val="宋体"/>
        <family val="3"/>
        <charset val="134"/>
      </rPr>
      <t>圆通村</t>
    </r>
  </si>
  <si>
    <r>
      <rPr>
        <sz val="10.5"/>
        <color theme="1"/>
        <rFont val="宋体"/>
        <family val="3"/>
        <charset val="134"/>
      </rPr>
      <t>市属蔬菜基地</t>
    </r>
  </si>
  <si>
    <r>
      <rPr>
        <sz val="10.5"/>
        <color theme="1"/>
        <rFont val="宋体"/>
        <family val="3"/>
        <charset val="134"/>
      </rPr>
      <t>三新村</t>
    </r>
  </si>
  <si>
    <r>
      <rPr>
        <sz val="10.5"/>
        <color theme="1"/>
        <rFont val="宋体"/>
        <family val="3"/>
        <charset val="134"/>
      </rPr>
      <t>圩厍村</t>
    </r>
  </si>
  <si>
    <r>
      <rPr>
        <sz val="10.5"/>
        <color theme="1"/>
        <rFont val="宋体"/>
        <family val="3"/>
        <charset val="134"/>
      </rPr>
      <t>松芝村</t>
    </r>
  </si>
  <si>
    <r>
      <rPr>
        <sz val="10.5"/>
        <color theme="1"/>
        <rFont val="宋体"/>
        <family val="3"/>
        <charset val="134"/>
      </rPr>
      <t>群联村</t>
    </r>
  </si>
  <si>
    <r>
      <rPr>
        <b/>
        <sz val="10.5"/>
        <color theme="1"/>
        <rFont val="宋体"/>
        <family val="3"/>
        <charset val="134"/>
      </rPr>
      <t>鹅湖镇汇总</t>
    </r>
  </si>
  <si>
    <r>
      <rPr>
        <sz val="10.5"/>
        <color theme="1"/>
        <rFont val="宋体"/>
        <family val="3"/>
        <charset val="134"/>
      </rPr>
      <t>港南村</t>
    </r>
  </si>
  <si>
    <r>
      <rPr>
        <b/>
        <sz val="10.5"/>
        <color theme="1"/>
        <rFont val="宋体"/>
        <family val="3"/>
        <charset val="134"/>
      </rPr>
      <t>东港镇汇总</t>
    </r>
  </si>
  <si>
    <r>
      <rPr>
        <sz val="10.5"/>
        <color theme="1"/>
        <rFont val="宋体"/>
        <family val="3"/>
        <charset val="134"/>
      </rPr>
      <t>大马巷村</t>
    </r>
  </si>
  <si>
    <r>
      <rPr>
        <b/>
        <sz val="10.5"/>
        <color theme="1"/>
        <rFont val="宋体"/>
        <family val="3"/>
        <charset val="134"/>
      </rPr>
      <t>东北塘街道汇总</t>
    </r>
  </si>
  <si>
    <r>
      <rPr>
        <sz val="10.5"/>
        <color theme="1"/>
        <rFont val="宋体"/>
        <family val="3"/>
        <charset val="134"/>
      </rPr>
      <t>谢埭荡村</t>
    </r>
  </si>
  <si>
    <r>
      <rPr>
        <b/>
        <sz val="10.5"/>
        <color theme="1"/>
        <rFont val="宋体"/>
        <family val="3"/>
        <charset val="134"/>
      </rPr>
      <t>厚桥街道汇总</t>
    </r>
  </si>
  <si>
    <r>
      <rPr>
        <sz val="10.5"/>
        <color theme="1"/>
        <rFont val="宋体"/>
        <family val="3"/>
        <charset val="134"/>
      </rPr>
      <t>东房桥村</t>
    </r>
  </si>
  <si>
    <r>
      <rPr>
        <sz val="10.5"/>
        <color theme="1"/>
        <rFont val="宋体"/>
        <family val="3"/>
        <charset val="134"/>
      </rPr>
      <t>春风村</t>
    </r>
  </si>
  <si>
    <r>
      <rPr>
        <sz val="10.5"/>
        <color theme="1"/>
        <rFont val="宋体"/>
        <family val="3"/>
        <charset val="134"/>
      </rPr>
      <t>光明村</t>
    </r>
  </si>
  <si>
    <r>
      <rPr>
        <sz val="10.5"/>
        <color theme="1"/>
        <rFont val="宋体"/>
        <family val="3"/>
        <charset val="134"/>
      </rPr>
      <t>新明村</t>
    </r>
  </si>
  <si>
    <r>
      <rPr>
        <sz val="10.5"/>
        <color theme="1"/>
        <rFont val="宋体"/>
        <family val="3"/>
        <charset val="134"/>
      </rPr>
      <t>寨门村</t>
    </r>
  </si>
  <si>
    <r>
      <rPr>
        <sz val="10.5"/>
        <color theme="1"/>
        <rFont val="宋体"/>
        <family val="3"/>
        <charset val="134"/>
      </rPr>
      <t>周家阁村</t>
    </r>
  </si>
  <si>
    <r>
      <rPr>
        <b/>
        <sz val="10.5"/>
        <color theme="1"/>
        <rFont val="宋体"/>
        <family val="3"/>
        <charset val="134"/>
      </rPr>
      <t>锡北镇汇总</t>
    </r>
  </si>
  <si>
    <r>
      <rPr>
        <sz val="10.5"/>
        <color theme="1"/>
        <rFont val="宋体"/>
        <family val="3"/>
        <charset val="134"/>
      </rPr>
      <t>南村村</t>
    </r>
  </si>
  <si>
    <r>
      <rPr>
        <sz val="10.5"/>
        <color theme="1"/>
        <rFont val="宋体"/>
        <family val="3"/>
        <charset val="134"/>
      </rPr>
      <t>宛山村</t>
    </r>
  </si>
  <si>
    <r>
      <rPr>
        <sz val="10.5"/>
        <color theme="1"/>
        <rFont val="宋体"/>
        <family val="3"/>
        <charset val="134"/>
      </rPr>
      <t>廊下村</t>
    </r>
  </si>
  <si>
    <r>
      <rPr>
        <sz val="10.5"/>
        <color theme="1"/>
        <rFont val="宋体"/>
        <family val="3"/>
        <charset val="134"/>
      </rPr>
      <t>严家桥村</t>
    </r>
  </si>
  <si>
    <r>
      <rPr>
        <sz val="10.5"/>
        <color theme="1"/>
        <rFont val="宋体"/>
        <family val="3"/>
        <charset val="134"/>
      </rPr>
      <t>丽安村</t>
    </r>
  </si>
  <si>
    <r>
      <rPr>
        <sz val="10.5"/>
        <color theme="1"/>
        <rFont val="宋体"/>
        <family val="3"/>
        <charset val="134"/>
      </rPr>
      <t>龙凤巷村</t>
    </r>
  </si>
  <si>
    <r>
      <rPr>
        <b/>
        <sz val="10.5"/>
        <color theme="1"/>
        <rFont val="宋体"/>
        <family val="3"/>
        <charset val="134"/>
      </rPr>
      <t>羊尖镇汇总</t>
    </r>
  </si>
  <si>
    <t>市属蔬菜基地合计</t>
  </si>
  <si>
    <t>2024年度惠山区生态补偿 (水稻田、市属蔬菜基地、水蜜桃种质资源保护区）专项资金审核汇总表</t>
  </si>
  <si>
    <t>乡镇</t>
  </si>
  <si>
    <t>堰桥街道</t>
  </si>
  <si>
    <t>堰北社区</t>
  </si>
  <si>
    <t>前洲街道</t>
  </si>
  <si>
    <t>北七房村</t>
  </si>
  <si>
    <t>北幢村</t>
  </si>
  <si>
    <t>邓巷村</t>
  </si>
  <si>
    <t>黄石街村</t>
  </si>
  <si>
    <t>蒋巷村</t>
  </si>
  <si>
    <t>铁路桥</t>
  </si>
  <si>
    <t>万里村</t>
  </si>
  <si>
    <t>新印桥村</t>
  </si>
  <si>
    <t>杨家圩村</t>
  </si>
  <si>
    <t>友联村</t>
  </si>
  <si>
    <t>张皋庄村</t>
  </si>
  <si>
    <t>玉祁街道</t>
  </si>
  <si>
    <t>黄泥坝村</t>
  </si>
  <si>
    <t>礼社村</t>
  </si>
  <si>
    <t>曙光村</t>
  </si>
  <si>
    <t>玉西社区</t>
  </si>
  <si>
    <t>蓉东村</t>
  </si>
  <si>
    <t>蓉湖村</t>
  </si>
  <si>
    <t>南联村</t>
  </si>
  <si>
    <t>芙蓉村</t>
  </si>
  <si>
    <t>玉蓉村</t>
  </si>
  <si>
    <t>民主村</t>
  </si>
  <si>
    <t>洛社镇</t>
  </si>
  <si>
    <t>陡门村</t>
  </si>
  <si>
    <t>福山村</t>
  </si>
  <si>
    <t>花苑村</t>
  </si>
  <si>
    <t>华圻村</t>
  </si>
  <si>
    <t>绿化村</t>
  </si>
  <si>
    <t>梅泾村</t>
  </si>
  <si>
    <t>秦巷村</t>
  </si>
  <si>
    <t>石塘湾社区</t>
  </si>
  <si>
    <t>万马村</t>
  </si>
  <si>
    <t>新开河村</t>
  </si>
  <si>
    <t>杨西园村</t>
  </si>
  <si>
    <t>张镇桥村</t>
  </si>
  <si>
    <t>镇北村</t>
  </si>
  <si>
    <t>正明村</t>
  </si>
  <si>
    <t>钱桥街道</t>
  </si>
  <si>
    <t>西漳社区</t>
  </si>
  <si>
    <t>稍塘社区</t>
  </si>
  <si>
    <t>晓丰社区</t>
  </si>
  <si>
    <t>阳山镇</t>
  </si>
  <si>
    <t>住基村</t>
  </si>
  <si>
    <t>市属蔬菜基地</t>
  </si>
  <si>
    <t>天授村</t>
  </si>
  <si>
    <t>五秦村</t>
  </si>
  <si>
    <t>西塘村</t>
  </si>
  <si>
    <t>安阳山村</t>
  </si>
  <si>
    <t>水蜜桃种质资源保护区</t>
  </si>
  <si>
    <t>阳山村</t>
  </si>
  <si>
    <t>新渎村</t>
  </si>
  <si>
    <t>冬青村</t>
  </si>
  <si>
    <t>普照村</t>
  </si>
  <si>
    <t>火炬村</t>
  </si>
  <si>
    <t>桃源村</t>
  </si>
  <si>
    <t>桃园村</t>
  </si>
  <si>
    <t>2024年度滨湖区生态补偿水稻田专项资金审核汇总表</t>
  </si>
  <si>
    <t>其中永久基本农田面积（亩）</t>
  </si>
  <si>
    <t>备注</t>
  </si>
  <si>
    <t>龙延村</t>
  </si>
  <si>
    <t>鸿翔村</t>
  </si>
  <si>
    <t>马鞍村</t>
  </si>
  <si>
    <t>富安村</t>
  </si>
  <si>
    <t>胡埭村</t>
  </si>
  <si>
    <t>嶂青社区</t>
  </si>
  <si>
    <t>群丰社区</t>
  </si>
  <si>
    <r>
      <t>2024</t>
    </r>
    <r>
      <rPr>
        <sz val="16"/>
        <color rgb="FF000000"/>
        <rFont val="方正书宋_GBK"/>
        <charset val="134"/>
      </rPr>
      <t>年度新吴区生态补偿专项资金（水稻田、市属蔬菜基地）申报汇总表</t>
    </r>
  </si>
  <si>
    <t>无锡市新吴区鸿山街道鸿山村股份经济合作社</t>
  </si>
  <si>
    <t>无锡市新吴区鸿山街道梁鸿村股份经济合作社</t>
  </si>
  <si>
    <t>无锡市新吴区鸿山街道七房桥村民委员会</t>
  </si>
  <si>
    <t xml:space="preserve">无锡市新吴区鸿山街道鸿西村股份经济合作社 </t>
  </si>
  <si>
    <t>无锡市新吴区鸿山街道建新村股份经济合作社</t>
  </si>
  <si>
    <t>无锡市新吴区鸿山街道大新村股份经济合作社</t>
  </si>
  <si>
    <t>无锡市新吴区鸿山街道鸿新村股份经济合作社</t>
  </si>
  <si>
    <t>无锡市新吴区鸿山街道南塘村股份经济合作社</t>
  </si>
  <si>
    <t xml:space="preserve">无锡市新吴区鸿山街道后中村民委员会 </t>
  </si>
  <si>
    <t>无锡市新吴区鸿山街道东塘街村民委员会</t>
  </si>
  <si>
    <t>无锡市新吴区硕放街道安桥村股份经济合作社</t>
  </si>
  <si>
    <t>无锡市新吴区硕放街道东新村股份经济合作社</t>
  </si>
  <si>
    <t>无锡市新吴区硕放街道香楠村股份经济合作社</t>
  </si>
  <si>
    <t>无锡市新吴区硕放街道杨家湾村股份经济合作社</t>
  </si>
  <si>
    <t>无锡市新吴区硕放街道黄家门村股份经济合作社</t>
  </si>
  <si>
    <t>无锡市新吴区硕放街道合新村股份经济合作社</t>
  </si>
  <si>
    <t>无锡市新吴区硕放街道新梅路村股份经济合作社</t>
  </si>
  <si>
    <t>无锡市新吴区硕放街道溇金村股份经济合作社</t>
  </si>
  <si>
    <t>无锡市新吴区硕放街道墙联村股份经济合作社</t>
  </si>
  <si>
    <t>联心嘉园第一社区</t>
  </si>
  <si>
    <t>梅村街道永新村民委员会</t>
  </si>
  <si>
    <t>补偿资金（万元）</t>
    <phoneticPr fontId="86" type="noConversion"/>
  </si>
  <si>
    <t>补偿资金（万元）</t>
    <phoneticPr fontId="86" type="noConversion"/>
  </si>
  <si>
    <t>补偿资金（万元）</t>
    <phoneticPr fontId="86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</si>
</sst>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0.00000_);[Red]\(0.00000\)"/>
    <numFmt numFmtId="177" formatCode="0.0000_);[Red]\(0.0000\)"/>
    <numFmt numFmtId="178" formatCode="&quot;\&quot;#,##0;[Red]&quot;\&quot;\-#,##0"/>
    <numFmt numFmtId="179" formatCode="&quot;\&quot;#,##0.00;[Red]&quot;\&quot;\-#,##0.00"/>
    <numFmt numFmtId="180" formatCode="&quot;\&quot;#,##0;[Red]&quot;\&quot;&quot;\&quot;\-#,##0"/>
    <numFmt numFmtId="181" formatCode="&quot;\&quot;#,##0.00;[Red]&quot;\&quot;&quot;\&quot;&quot;\&quot;&quot;\&quot;&quot;\&quot;&quot;\&quot;\-#,##0.00"/>
    <numFmt numFmtId="182" formatCode="0_ "/>
    <numFmt numFmtId="183" formatCode="0.000000_);[Red]\(0.000000\)"/>
    <numFmt numFmtId="184" formatCode="0.000000_ "/>
    <numFmt numFmtId="185" formatCode="\$#,##0\ ;\(\$#,##0\)"/>
    <numFmt numFmtId="186" formatCode="0.00_ "/>
    <numFmt numFmtId="187" formatCode="0.00_);[Red]\(0.00\)"/>
    <numFmt numFmtId="188" formatCode="&quot;VND&quot;#,##0_);[Red]\(&quot;VND&quot;#,##0\)"/>
    <numFmt numFmtId="189" formatCode="0.00000_ "/>
  </numFmts>
  <fonts count="8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Times New Roman"/>
      <family val="1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imes New Roman"/>
      <family val="1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黑体"/>
      <charset val="134"/>
    </font>
    <font>
      <sz val="10.5"/>
      <color theme="1"/>
      <name val="Times New Roman"/>
      <family val="1"/>
    </font>
    <font>
      <sz val="10"/>
      <color theme="1"/>
      <name val="方正书宋_GBK"/>
      <charset val="134"/>
    </font>
    <font>
      <sz val="1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22"/>
      <color rgb="FF000000"/>
      <name val="Times New Roman"/>
      <family val="1"/>
    </font>
    <font>
      <sz val="16"/>
      <color rgb="FF000000"/>
      <name val="宋体"/>
      <family val="3"/>
      <charset val="134"/>
      <scheme val="minor"/>
    </font>
    <font>
      <sz val="22"/>
      <color rgb="FF000000"/>
      <name val="方正小标宋_GBK"/>
      <charset val="134"/>
    </font>
    <font>
      <sz val="10.5"/>
      <color theme="1"/>
      <name val="黑体"/>
      <family val="3"/>
      <charset val="134"/>
    </font>
    <font>
      <sz val="10.5"/>
      <color theme="1"/>
      <name val="Times New Roman"/>
      <family val="1"/>
    </font>
    <font>
      <sz val="10.5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rgb="FF000000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仿宋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0.5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宋体"/>
      <family val="3"/>
      <charset val="134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宋体"/>
      <family val="3"/>
      <charset val="134"/>
    </font>
    <font>
      <sz val="14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name val="¹UAAA¼"/>
      <charset val="134"/>
    </font>
    <font>
      <sz val="10"/>
      <name val="Arial"/>
      <family val="2"/>
    </font>
    <font>
      <b/>
      <sz val="12"/>
      <name val="Arial"/>
      <family val="2"/>
    </font>
    <font>
      <sz val="11"/>
      <color indexed="9"/>
      <name val="宋体"/>
      <family val="3"/>
      <charset val="134"/>
    </font>
    <font>
      <sz val="11"/>
      <name val="ＭＳ ゴシック"/>
      <charset val="134"/>
    </font>
    <font>
      <b/>
      <sz val="18"/>
      <color indexed="56"/>
      <name val="宋体"/>
      <family val="3"/>
      <charset val="134"/>
    </font>
    <font>
      <sz val="10"/>
      <name val="VNtimes new roman"/>
      <family val="1"/>
    </font>
    <font>
      <b/>
      <sz val="11"/>
      <color indexed="56"/>
      <name val="宋体"/>
      <family val="3"/>
      <charset val="134"/>
    </font>
    <font>
      <sz val="10"/>
      <name val="굴림체"/>
      <charset val="134"/>
    </font>
    <font>
      <sz val="12"/>
      <name val="바탕체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4"/>
      <name val="뼻뮝"/>
      <charset val="134"/>
    </font>
    <font>
      <sz val="12"/>
      <name val="뼻뮝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name val="Arial"/>
      <family val="2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6"/>
      <color rgb="FF000000"/>
      <name val="方正书宋_GBK"/>
      <charset val="134"/>
    </font>
    <font>
      <sz val="10.5"/>
      <color rgb="FF000000"/>
      <name val="宋体"/>
      <family val="3"/>
      <charset val="134"/>
    </font>
    <font>
      <sz val="14"/>
      <color theme="1"/>
      <name val="方正黑体_GBK"/>
      <charset val="134"/>
    </font>
    <font>
      <sz val="18"/>
      <color rgb="FF000000"/>
      <name val="方正小标宋_GBK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95">
    <xf numFmtId="0" fontId="0" fillId="0" borderId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85" fillId="0" borderId="0">
      <alignment vertical="center"/>
    </xf>
    <xf numFmtId="0" fontId="64" fillId="7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40" fontId="6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1" fillId="17" borderId="16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72" fillId="17" borderId="17" applyNumberFormat="0" applyAlignment="0" applyProtection="0">
      <alignment vertical="center"/>
    </xf>
    <xf numFmtId="0" fontId="73" fillId="21" borderId="16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65" fillId="0" borderId="0" applyFont="0" applyFill="0" applyBorder="0" applyAlignment="0" applyProtection="0"/>
    <xf numFmtId="10" fontId="54" fillId="0" borderId="0" applyFont="0" applyFill="0" applyBorder="0" applyAlignment="0" applyProtection="0"/>
    <xf numFmtId="0" fontId="66" fillId="0" borderId="0"/>
    <xf numFmtId="0" fontId="24" fillId="4" borderId="0" applyNumberFormat="0" applyBorder="0" applyAlignment="0" applyProtection="0">
      <alignment vertical="center"/>
    </xf>
    <xf numFmtId="0" fontId="28" fillId="8" borderId="12" applyNumberFormat="0" applyFont="0" applyAlignment="0" applyProtection="0">
      <alignment vertical="center"/>
    </xf>
    <xf numFmtId="0" fontId="85" fillId="0" borderId="0">
      <alignment vertical="center"/>
    </xf>
    <xf numFmtId="181" fontId="54" fillId="0" borderId="0" applyFont="0" applyFill="0" applyBorder="0" applyAlignment="0" applyProtection="0"/>
    <xf numFmtId="179" fontId="62" fillId="0" borderId="0" applyFont="0" applyFill="0" applyBorder="0" applyAlignment="0" applyProtection="0"/>
    <xf numFmtId="0" fontId="61" fillId="0" borderId="0"/>
    <xf numFmtId="0" fontId="57" fillId="0" borderId="0"/>
    <xf numFmtId="41" fontId="28" fillId="0" borderId="0" applyFont="0" applyFill="0" applyBorder="0" applyAlignment="0" applyProtection="0"/>
    <xf numFmtId="0" fontId="68" fillId="15" borderId="0" applyNumberFormat="0" applyBorder="0" applyAlignment="0" applyProtection="0">
      <alignment vertical="center"/>
    </xf>
    <xf numFmtId="0" fontId="36" fillId="0" borderId="0">
      <alignment vertical="center"/>
    </xf>
    <xf numFmtId="188" fontId="59" fillId="0" borderId="0"/>
    <xf numFmtId="0" fontId="24" fillId="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3" fillId="0" borderId="0"/>
    <xf numFmtId="0" fontId="24" fillId="6" borderId="0" applyNumberFormat="0" applyBorder="0" applyAlignment="0" applyProtection="0">
      <alignment vertical="center"/>
    </xf>
    <xf numFmtId="178" fontId="62" fillId="0" borderId="0" applyFont="0" applyFill="0" applyBorder="0" applyAlignment="0" applyProtection="0"/>
    <xf numFmtId="0" fontId="85" fillId="0" borderId="0">
      <alignment vertical="center"/>
    </xf>
    <xf numFmtId="0" fontId="56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85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65" fillId="0" borderId="0" applyFont="0" applyFill="0" applyBorder="0" applyAlignment="0" applyProtection="0"/>
    <xf numFmtId="0" fontId="8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23" borderId="18" applyNumberFormat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5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38" fontId="65" fillId="0" borderId="0" applyFont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4" fillId="0" borderId="14" applyNumberFormat="0" applyFont="0" applyFill="0" applyAlignment="0" applyProtection="0"/>
    <xf numFmtId="0" fontId="56" fillId="24" borderId="0" applyNumberFormat="0" applyBorder="0" applyAlignment="0" applyProtection="0">
      <alignment vertical="center"/>
    </xf>
    <xf numFmtId="0" fontId="85" fillId="0" borderId="0"/>
    <xf numFmtId="0" fontId="28" fillId="0" borderId="0">
      <alignment vertical="center"/>
    </xf>
    <xf numFmtId="0" fontId="56" fillId="20" borderId="0" applyNumberFormat="0" applyBorder="0" applyAlignment="0" applyProtection="0">
      <alignment vertical="center"/>
    </xf>
    <xf numFmtId="180" fontId="54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0" borderId="0">
      <alignment vertical="center"/>
    </xf>
    <xf numFmtId="0" fontId="55" fillId="0" borderId="0" applyNumberFormat="0" applyFill="0" applyBorder="0" applyAlignment="0" applyProtection="0"/>
    <xf numFmtId="0" fontId="85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53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2" fontId="54" fillId="0" borderId="0" applyFont="0" applyFill="0" applyBorder="0" applyAlignment="0" applyProtection="0"/>
    <xf numFmtId="185" fontId="54" fillId="0" borderId="0" applyFont="0" applyFill="0" applyBorder="0" applyAlignment="0" applyProtection="0"/>
    <xf numFmtId="0" fontId="53" fillId="0" borderId="0" applyFont="0" applyFill="0" applyBorder="0" applyAlignment="0" applyProtection="0"/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8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84" fontId="7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1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86" fontId="29" fillId="2" borderId="1" xfId="47" applyNumberFormat="1" applyFont="1" applyFill="1" applyBorder="1" applyAlignment="1">
      <alignment horizontal="center" vertical="center"/>
    </xf>
    <xf numFmtId="0" fontId="30" fillId="2" borderId="1" xfId="47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86" fontId="24" fillId="0" borderId="1" xfId="0" applyNumberFormat="1" applyFont="1" applyFill="1" applyBorder="1" applyAlignment="1">
      <alignment horizontal="center" vertical="center"/>
    </xf>
    <xf numFmtId="182" fontId="24" fillId="0" borderId="1" xfId="0" applyNumberFormat="1" applyFont="1" applyFill="1" applyBorder="1" applyAlignment="1">
      <alignment horizontal="center" vertical="center"/>
    </xf>
    <xf numFmtId="0" fontId="31" fillId="0" borderId="1" xfId="3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  <xf numFmtId="186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84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  <xf numFmtId="0" fontId="34" fillId="2" borderId="1" xfId="47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84" fontId="35" fillId="0" borderId="1" xfId="0" applyNumberFormat="1" applyFont="1" applyFill="1" applyBorder="1" applyAlignment="1">
      <alignment horizontal="center" vertical="center"/>
    </xf>
    <xf numFmtId="186" fontId="34" fillId="2" borderId="1" xfId="47" applyNumberFormat="1" applyFont="1" applyFill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186" fontId="28" fillId="2" borderId="1" xfId="47" applyNumberFormat="1" applyFont="1" applyFill="1" applyBorder="1" applyAlignment="1">
      <alignment horizontal="center" vertical="center"/>
    </xf>
    <xf numFmtId="186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0" borderId="6" xfId="0" applyFont="1" applyFill="1" applyBorder="1">
      <alignment vertical="center"/>
    </xf>
    <xf numFmtId="0" fontId="37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87" fontId="41" fillId="0" borderId="1" xfId="0" applyNumberFormat="1" applyFont="1" applyFill="1" applyBorder="1" applyAlignment="1">
      <alignment horizontal="center" vertical="center"/>
    </xf>
    <xf numFmtId="189" fontId="43" fillId="0" borderId="4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189" fontId="40" fillId="0" borderId="1" xfId="0" applyNumberFormat="1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177" fontId="49" fillId="0" borderId="1" xfId="0" applyNumberFormat="1" applyFont="1" applyBorder="1" applyAlignment="1">
      <alignment horizontal="center" vertical="center"/>
    </xf>
    <xf numFmtId="177" fontId="50" fillId="0" borderId="1" xfId="0" applyNumberFormat="1" applyFont="1" applyBorder="1" applyAlignment="1">
      <alignment horizontal="center" vertical="center"/>
    </xf>
    <xf numFmtId="187" fontId="50" fillId="0" borderId="1" xfId="0" applyNumberFormat="1" applyFont="1" applyBorder="1" applyAlignment="1">
      <alignment horizontal="center" vertical="center"/>
    </xf>
    <xf numFmtId="187" fontId="49" fillId="0" borderId="1" xfId="0" applyNumberFormat="1" applyFont="1" applyBorder="1" applyAlignment="1">
      <alignment horizontal="center" vertical="center"/>
    </xf>
    <xf numFmtId="177" fontId="51" fillId="0" borderId="1" xfId="0" applyNumberFormat="1" applyFont="1" applyBorder="1" applyAlignment="1">
      <alignment horizontal="center" vertical="center"/>
    </xf>
    <xf numFmtId="187" fontId="51" fillId="0" borderId="1" xfId="0" applyNumberFormat="1" applyFont="1" applyBorder="1" applyAlignment="1">
      <alignment horizontal="center" vertical="center"/>
    </xf>
    <xf numFmtId="183" fontId="50" fillId="0" borderId="1" xfId="0" applyNumberFormat="1" applyFont="1" applyBorder="1" applyAlignment="1">
      <alignment horizontal="center" vertical="center"/>
    </xf>
    <xf numFmtId="177" fontId="52" fillId="0" borderId="1" xfId="0" applyNumberFormat="1" applyFont="1" applyBorder="1" applyAlignment="1">
      <alignment horizontal="center" vertical="center"/>
    </xf>
    <xf numFmtId="183" fontId="49" fillId="0" borderId="1" xfId="0" applyNumberFormat="1" applyFont="1" applyBorder="1" applyAlignment="1">
      <alignment horizontal="center" vertical="center"/>
    </xf>
    <xf numFmtId="176" fontId="49" fillId="0" borderId="1" xfId="0" applyNumberFormat="1" applyFont="1" applyBorder="1" applyAlignment="1">
      <alignment horizontal="center" vertical="center"/>
    </xf>
    <xf numFmtId="176" fontId="41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183" fontId="0" fillId="0" borderId="0" xfId="0" applyNumberFormat="1">
      <alignment vertical="center"/>
    </xf>
    <xf numFmtId="183" fontId="45" fillId="0" borderId="0" xfId="0" applyNumberFormat="1" applyFont="1">
      <alignment vertical="center"/>
    </xf>
    <xf numFmtId="177" fontId="49" fillId="0" borderId="1" xfId="0" applyNumberFormat="1" applyFont="1" applyBorder="1" applyAlignment="1">
      <alignment horizontal="center" vertical="center" wrapText="1"/>
    </xf>
    <xf numFmtId="177" fontId="49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177" fontId="82" fillId="0" borderId="1" xfId="0" applyNumberFormat="1" applyFont="1" applyBorder="1" applyAlignment="1">
      <alignment horizontal="center" vertical="center"/>
    </xf>
    <xf numFmtId="0" fontId="50" fillId="0" borderId="9" xfId="0" applyNumberFormat="1" applyFont="1" applyBorder="1" applyAlignment="1">
      <alignment horizontal="center" vertical="center"/>
    </xf>
    <xf numFmtId="0" fontId="50" fillId="0" borderId="6" xfId="0" applyNumberFormat="1" applyFont="1" applyBorder="1" applyAlignment="1">
      <alignment horizontal="center" vertical="center"/>
    </xf>
    <xf numFmtId="0" fontId="50" fillId="0" borderId="1" xfId="0" applyNumberFormat="1" applyFont="1" applyBorder="1" applyAlignment="1">
      <alignment horizontal="center" vertical="center"/>
    </xf>
    <xf numFmtId="177" fontId="50" fillId="0" borderId="9" xfId="0" applyNumberFormat="1" applyFont="1" applyBorder="1" applyAlignment="1">
      <alignment horizontal="center" vertical="center"/>
    </xf>
    <xf numFmtId="177" fontId="50" fillId="0" borderId="6" xfId="0" applyNumberFormat="1" applyFont="1" applyBorder="1" applyAlignment="1">
      <alignment horizontal="center" vertical="center"/>
    </xf>
    <xf numFmtId="177" fontId="50" fillId="0" borderId="1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1" applyNumberFormat="1" applyFont="1" applyBorder="1" applyAlignment="1">
      <alignment horizontal="center" vertical="center"/>
    </xf>
    <xf numFmtId="0" fontId="27" fillId="0" borderId="1" xfId="1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95">
    <cellStyle name="20% - 强调文字颜色 1 2" xfId="32"/>
    <cellStyle name="20% - 强调文字颜色 2 2" xfId="40"/>
    <cellStyle name="20% - 强调文字颜色 3 2" xfId="87"/>
    <cellStyle name="20% - 强调文字颜色 4 2" xfId="21"/>
    <cellStyle name="20% - 强调文字颜色 5 2" xfId="56"/>
    <cellStyle name="20% - 强调文字颜色 6 2" xfId="51"/>
    <cellStyle name="40% - 强调文字颜色 1 2" xfId="41"/>
    <cellStyle name="40% - 强调文字颜色 2 2" xfId="86"/>
    <cellStyle name="40% - 强调文字颜色 3 2" xfId="85"/>
    <cellStyle name="40% - 强调文字颜色 4 2" xfId="60"/>
    <cellStyle name="40% - 强调文字颜色 5 2" xfId="35"/>
    <cellStyle name="40% - 强调文字颜色 6 2" xfId="39"/>
    <cellStyle name="60% - 强调文字颜色 1 2" xfId="84"/>
    <cellStyle name="60% - 强调文字颜色 2 2" xfId="76"/>
    <cellStyle name="60% - 强调文字颜色 3 2" xfId="83"/>
    <cellStyle name="60% - 强调文字颜色 4 2" xfId="59"/>
    <cellStyle name="60% - 强调文字颜色 5 2" xfId="53"/>
    <cellStyle name="60% - 强调文字颜色 6 2" xfId="65"/>
    <cellStyle name="AeE­ [0]_INQUIRY ¿μ¾÷AßAø " xfId="80"/>
    <cellStyle name="AeE­_INQUIRY ¿μ¾÷AßAø " xfId="79"/>
    <cellStyle name="AÞ¸¶ [0]_INQUIRY ¿?¾÷AßAø " xfId="94"/>
    <cellStyle name="AÞ¸¶_INQUIRY ¿?¾÷AßAø " xfId="89"/>
    <cellStyle name="C?AØ_¿?¾÷CoE² " xfId="34"/>
    <cellStyle name="C￥AØ_¿μ¾÷CoE² " xfId="78"/>
    <cellStyle name="Comma0" xfId="90"/>
    <cellStyle name="Currency0" xfId="93"/>
    <cellStyle name="Date" xfId="91"/>
    <cellStyle name="Fixed" xfId="92"/>
    <cellStyle name="Heading 1" xfId="42"/>
    <cellStyle name="Heading 2" xfId="74"/>
    <cellStyle name="Normal - Style1" xfId="31"/>
    <cellStyle name="Total" xfId="61"/>
    <cellStyle name="标题 1 2" xfId="57"/>
    <cellStyle name="标题 2 2" xfId="50"/>
    <cellStyle name="标题 3 2" xfId="88"/>
    <cellStyle name="标题 4 2" xfId="77"/>
    <cellStyle name="标题 5" xfId="55"/>
    <cellStyle name="差 2" xfId="54"/>
    <cellStyle name="常规" xfId="0" builtinId="0"/>
    <cellStyle name="常规 10" xfId="43"/>
    <cellStyle name="常规 11" xfId="75"/>
    <cellStyle name="常规 12" xfId="73"/>
    <cellStyle name="常规 13" xfId="72"/>
    <cellStyle name="常规 14" xfId="71"/>
    <cellStyle name="常规 15" xfId="69"/>
    <cellStyle name="常规 16" xfId="67"/>
    <cellStyle name="常规 17" xfId="81"/>
    <cellStyle name="常规 18" xfId="64"/>
    <cellStyle name="常规 19" xfId="2"/>
    <cellStyle name="常规 2" xfId="3"/>
    <cellStyle name="常规 2 2" xfId="52"/>
    <cellStyle name="常规 2 3" xfId="46"/>
    <cellStyle name="常规 20" xfId="70"/>
    <cellStyle name="常规 21" xfId="68"/>
    <cellStyle name="常规 22" xfId="82"/>
    <cellStyle name="常规 23" xfId="63"/>
    <cellStyle name="常规 3" xfId="47"/>
    <cellStyle name="常规 4" xfId="23"/>
    <cellStyle name="常规 5" xfId="4"/>
    <cellStyle name="常规 6" xfId="6"/>
    <cellStyle name="常规 7" xfId="30"/>
    <cellStyle name="常规 8" xfId="48"/>
    <cellStyle name="常规 9" xfId="37"/>
    <cellStyle name="常规_Sheet1" xfId="1"/>
    <cellStyle name="好 2" xfId="7"/>
    <cellStyle name="汇总 2" xfId="33"/>
    <cellStyle name="计算 2" xfId="11"/>
    <cellStyle name="检查单元格 2" xfId="49"/>
    <cellStyle name="解释性文本 2" xfId="44"/>
    <cellStyle name="警告文本 2" xfId="16"/>
    <cellStyle name="链接单元格 2" xfId="8"/>
    <cellStyle name="똿뗦먛귟 [0.00]_PRODUCT DETAIL Q1" xfId="9"/>
    <cellStyle name="똿뗦먛귟_PRODUCT DETAIL Q1" xfId="58"/>
    <cellStyle name="千位[0]_RT磁芯" xfId="28"/>
    <cellStyle name="千位_RT磁芯" xfId="10"/>
    <cellStyle name="强调文字颜色 1 2" xfId="12"/>
    <cellStyle name="强调文字颜色 2 2" xfId="5"/>
    <cellStyle name="强调文字颜色 3 2" xfId="62"/>
    <cellStyle name="强调文字颜色 4 2" xfId="13"/>
    <cellStyle name="强调文字颜色 5 2" xfId="38"/>
    <cellStyle name="强调文字颜色 6 2" xfId="17"/>
    <cellStyle name="适中 2" xfId="29"/>
    <cellStyle name="输出 2" xfId="14"/>
    <cellStyle name="输入 2" xfId="15"/>
    <cellStyle name="一般_Sheet1" xfId="27"/>
    <cellStyle name="믅됞 [0.00]_PRODUCT DETAIL Q1" xfId="45"/>
    <cellStyle name="믅됞_PRODUCT DETAIL Q1" xfId="18"/>
    <cellStyle name="백분율_HOBONG" xfId="19"/>
    <cellStyle name="注释 2" xfId="22"/>
    <cellStyle name="뷭?_BOOKSHIP" xfId="20"/>
    <cellStyle name="콤마 [0]_1202" xfId="66"/>
    <cellStyle name="콤마_1202" xfId="24"/>
    <cellStyle name="통화 [0]_1202" xfId="25"/>
    <cellStyle name="통화_1202" xfId="36"/>
    <cellStyle name="표준_(정보부문)월별인원계획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E3" sqref="E3:G3"/>
    </sheetView>
  </sheetViews>
  <sheetFormatPr defaultColWidth="9" defaultRowHeight="15"/>
  <cols>
    <col min="1" max="1" width="5.75" style="76" customWidth="1"/>
    <col min="2" max="2" width="12.625" style="76" customWidth="1"/>
    <col min="3" max="3" width="27.125" style="76" customWidth="1"/>
    <col min="4" max="4" width="18.125" style="76" customWidth="1"/>
    <col min="5" max="5" width="17.75" style="76" customWidth="1"/>
    <col min="6" max="6" width="17.5" style="76" customWidth="1"/>
    <col min="7" max="7" width="17.125" style="76" customWidth="1"/>
    <col min="8" max="8" width="12.25" style="76" customWidth="1"/>
    <col min="9" max="9" width="15" customWidth="1"/>
    <col min="10" max="10" width="16.375" customWidth="1"/>
    <col min="11" max="11" width="15" customWidth="1"/>
  </cols>
  <sheetData>
    <row r="1" spans="1:12" ht="23.25" customHeight="1">
      <c r="A1" s="94" t="s">
        <v>0</v>
      </c>
      <c r="B1" s="94"/>
    </row>
    <row r="2" spans="1:12" ht="30" customHeight="1">
      <c r="A2" s="95" t="s">
        <v>1</v>
      </c>
      <c r="B2" s="96"/>
      <c r="C2" s="96"/>
      <c r="D2" s="96"/>
      <c r="E2" s="96"/>
      <c r="F2" s="96"/>
      <c r="G2" s="96"/>
      <c r="H2" s="96"/>
    </row>
    <row r="3" spans="1:12" ht="21.75" customHeight="1">
      <c r="A3" s="93" t="s">
        <v>2</v>
      </c>
      <c r="B3" s="93" t="s">
        <v>3</v>
      </c>
      <c r="C3" s="93" t="s">
        <v>4</v>
      </c>
      <c r="D3" s="92" t="s">
        <v>5</v>
      </c>
      <c r="E3" s="97" t="s">
        <v>222</v>
      </c>
      <c r="F3" s="93"/>
      <c r="G3" s="93"/>
      <c r="H3" s="93" t="s">
        <v>6</v>
      </c>
    </row>
    <row r="4" spans="1:12" ht="21.75" customHeight="1">
      <c r="A4" s="93"/>
      <c r="B4" s="93"/>
      <c r="C4" s="93"/>
      <c r="D4" s="92"/>
      <c r="E4" s="77" t="s">
        <v>7</v>
      </c>
      <c r="F4" s="77" t="s">
        <v>8</v>
      </c>
      <c r="G4" s="77" t="s">
        <v>9</v>
      </c>
      <c r="H4" s="93"/>
    </row>
    <row r="5" spans="1:12" ht="21.75" customHeight="1">
      <c r="A5" s="98">
        <v>1</v>
      </c>
      <c r="B5" s="101" t="s">
        <v>10</v>
      </c>
      <c r="C5" s="78" t="s">
        <v>11</v>
      </c>
      <c r="D5" s="79">
        <v>68749.38</v>
      </c>
      <c r="E5" s="83">
        <v>4984.3300499999996</v>
      </c>
      <c r="F5" s="83">
        <v>1546.86105</v>
      </c>
      <c r="G5" s="83">
        <v>3437.4690000000001</v>
      </c>
      <c r="H5" s="84"/>
      <c r="I5" s="88"/>
      <c r="J5" s="89"/>
      <c r="K5" s="90"/>
      <c r="L5" s="75"/>
    </row>
    <row r="6" spans="1:12" ht="21.75" customHeight="1">
      <c r="A6" s="98"/>
      <c r="B6" s="101"/>
      <c r="C6" s="78" t="s">
        <v>12</v>
      </c>
      <c r="D6" s="79">
        <v>2421.06</v>
      </c>
      <c r="E6" s="83">
        <v>72.631799999999998</v>
      </c>
      <c r="F6" s="83">
        <v>36.315899999999999</v>
      </c>
      <c r="G6" s="83">
        <v>36.315899999999999</v>
      </c>
      <c r="H6" s="78"/>
      <c r="I6" s="88"/>
      <c r="J6" s="89"/>
      <c r="K6" s="90"/>
      <c r="L6" s="75"/>
    </row>
    <row r="7" spans="1:12" s="75" customFormat="1" ht="21.75" customHeight="1">
      <c r="A7" s="99"/>
      <c r="B7" s="102"/>
      <c r="C7" s="77" t="s">
        <v>13</v>
      </c>
      <c r="D7" s="80">
        <f>SUM(D5:D6)</f>
        <v>71170.44</v>
      </c>
      <c r="E7" s="85">
        <f>SUM(E5:E6)</f>
        <v>5056.9618499999997</v>
      </c>
      <c r="F7" s="85">
        <f>SUM(F5:F6)</f>
        <v>1583.17695</v>
      </c>
      <c r="G7" s="85">
        <f>SUM(G5:G6)</f>
        <v>3473.7849000000001</v>
      </c>
      <c r="H7" s="77"/>
      <c r="J7" s="89"/>
      <c r="K7" s="91"/>
    </row>
    <row r="8" spans="1:12" ht="21.75" customHeight="1">
      <c r="A8" s="98">
        <v>2</v>
      </c>
      <c r="B8" s="101" t="s">
        <v>14</v>
      </c>
      <c r="C8" s="78" t="s">
        <v>11</v>
      </c>
      <c r="D8" s="79">
        <v>15283.08</v>
      </c>
      <c r="E8" s="83">
        <f>F8+G8</f>
        <v>687.73860000000002</v>
      </c>
      <c r="F8" s="83">
        <f>D8*225/10000</f>
        <v>343.86930000000001</v>
      </c>
      <c r="G8" s="83">
        <f>F8</f>
        <v>343.86930000000001</v>
      </c>
      <c r="H8" s="84"/>
      <c r="J8" s="89"/>
      <c r="K8" s="90"/>
    </row>
    <row r="9" spans="1:12" ht="21.75" customHeight="1">
      <c r="A9" s="98"/>
      <c r="B9" s="101"/>
      <c r="C9" s="81" t="s">
        <v>15</v>
      </c>
      <c r="D9" s="82">
        <v>2437.9699999999998</v>
      </c>
      <c r="E9" s="83">
        <f>D9*0.03</f>
        <v>73.139099999999999</v>
      </c>
      <c r="F9" s="83">
        <f>E9/2</f>
        <v>36.56955</v>
      </c>
      <c r="G9" s="83">
        <f>E9/2</f>
        <v>36.56955</v>
      </c>
      <c r="H9" s="78"/>
      <c r="J9" s="89"/>
    </row>
    <row r="10" spans="1:12" ht="21.75" customHeight="1">
      <c r="A10" s="98"/>
      <c r="B10" s="101"/>
      <c r="C10" s="78" t="s">
        <v>16</v>
      </c>
      <c r="D10" s="79">
        <v>10609.31</v>
      </c>
      <c r="E10" s="83">
        <f t="shared" ref="E10" si="0">F10+G10</f>
        <v>371.32585</v>
      </c>
      <c r="F10" s="83">
        <f>D10*175/10000</f>
        <v>185.662925</v>
      </c>
      <c r="G10" s="83">
        <f>F10</f>
        <v>185.662925</v>
      </c>
      <c r="H10" s="78"/>
      <c r="J10" s="89"/>
    </row>
    <row r="11" spans="1:12" s="75" customFormat="1" ht="21.75" customHeight="1">
      <c r="A11" s="99"/>
      <c r="B11" s="102"/>
      <c r="C11" s="77" t="s">
        <v>13</v>
      </c>
      <c r="D11" s="80">
        <f>SUM(D8:D10)</f>
        <v>28330.36</v>
      </c>
      <c r="E11" s="86">
        <f t="shared" ref="E11:G11" si="1">SUM(E8:E10)</f>
        <v>1132.20355</v>
      </c>
      <c r="F11" s="86">
        <f t="shared" si="1"/>
        <v>566.10177499999998</v>
      </c>
      <c r="G11" s="86">
        <f t="shared" si="1"/>
        <v>566.10177499999998</v>
      </c>
      <c r="H11" s="77"/>
      <c r="J11" s="89"/>
    </row>
    <row r="12" spans="1:12" ht="21.75" customHeight="1">
      <c r="A12" s="98">
        <v>3</v>
      </c>
      <c r="B12" s="101" t="s">
        <v>17</v>
      </c>
      <c r="C12" s="78" t="s">
        <v>11</v>
      </c>
      <c r="D12" s="79">
        <v>1009.45</v>
      </c>
      <c r="E12" s="83">
        <f>D12*450/10000</f>
        <v>45.425249999999998</v>
      </c>
      <c r="F12" s="83">
        <f>E12/2</f>
        <v>22.712624999999999</v>
      </c>
      <c r="G12" s="83">
        <f>E12/2</f>
        <v>22.712624999999999</v>
      </c>
      <c r="H12" s="78"/>
      <c r="J12" s="89"/>
    </row>
    <row r="13" spans="1:12" s="75" customFormat="1" ht="21.75" customHeight="1">
      <c r="A13" s="99"/>
      <c r="B13" s="102"/>
      <c r="C13" s="77" t="s">
        <v>13</v>
      </c>
      <c r="D13" s="80">
        <f>SUM(D12:D12)</f>
        <v>1009.45</v>
      </c>
      <c r="E13" s="85">
        <f>SUM(E12:E12)</f>
        <v>45.425249999999998</v>
      </c>
      <c r="F13" s="85">
        <f>SUM(F12:F12)</f>
        <v>22.712624999999999</v>
      </c>
      <c r="G13" s="85">
        <f>SUM(G12:G12)</f>
        <v>22.712624999999999</v>
      </c>
      <c r="H13" s="77"/>
      <c r="I13"/>
      <c r="J13" s="89"/>
    </row>
    <row r="14" spans="1:12" ht="21.75" customHeight="1">
      <c r="A14" s="100">
        <v>4</v>
      </c>
      <c r="B14" s="103" t="s">
        <v>18</v>
      </c>
      <c r="C14" s="78" t="s">
        <v>11</v>
      </c>
      <c r="D14" s="79">
        <v>8459.58</v>
      </c>
      <c r="E14" s="83">
        <f>F14+G14</f>
        <v>380.68110000000001</v>
      </c>
      <c r="F14" s="83">
        <f>D14*225/10000</f>
        <v>190.34055000000001</v>
      </c>
      <c r="G14" s="83">
        <f>F14</f>
        <v>190.34055000000001</v>
      </c>
      <c r="H14" s="84"/>
      <c r="J14" s="89"/>
    </row>
    <row r="15" spans="1:12" ht="21.75" customHeight="1">
      <c r="A15" s="100"/>
      <c r="B15" s="103"/>
      <c r="C15" s="78" t="s">
        <v>12</v>
      </c>
      <c r="D15" s="79">
        <v>341.09</v>
      </c>
      <c r="E15" s="83">
        <f>D15*0.03</f>
        <v>10.232699999999999</v>
      </c>
      <c r="F15" s="83">
        <f>E15/2</f>
        <v>5.1163499999999997</v>
      </c>
      <c r="G15" s="83">
        <f>E15/2</f>
        <v>5.1163499999999997</v>
      </c>
      <c r="H15" s="78"/>
      <c r="J15" s="89"/>
    </row>
    <row r="16" spans="1:12" s="75" customFormat="1" ht="21.75" customHeight="1">
      <c r="A16" s="100"/>
      <c r="B16" s="103"/>
      <c r="C16" s="77" t="s">
        <v>13</v>
      </c>
      <c r="D16" s="80">
        <f>SUM(D14:D15)</f>
        <v>8800.67</v>
      </c>
      <c r="E16" s="85">
        <f>SUM(E14:E15)</f>
        <v>390.91379999999998</v>
      </c>
      <c r="F16" s="85">
        <f>SUM(F14:F15)</f>
        <v>195.45689999999999</v>
      </c>
      <c r="G16" s="85">
        <f>SUM(G14:G15)</f>
        <v>195.45689999999999</v>
      </c>
      <c r="H16" s="77"/>
      <c r="J16" s="89"/>
    </row>
    <row r="17" spans="1:8" ht="28.5" customHeight="1">
      <c r="A17" s="93" t="s">
        <v>7</v>
      </c>
      <c r="B17" s="93"/>
      <c r="C17" s="93"/>
      <c r="D17" s="80">
        <f>D7+D11+D13+D16</f>
        <v>109310.92</v>
      </c>
      <c r="E17" s="80">
        <f>E7+E11+E13+E16</f>
        <v>6625.5044500000004</v>
      </c>
      <c r="F17" s="80">
        <f>F7+F11+F13+F16</f>
        <v>2367.4482499999999</v>
      </c>
      <c r="G17" s="80">
        <f>G7+G11+G13+G16</f>
        <v>4258.0562</v>
      </c>
      <c r="H17" s="77"/>
    </row>
    <row r="19" spans="1:8">
      <c r="E19" s="87"/>
    </row>
  </sheetData>
  <mergeCells count="17">
    <mergeCell ref="A17:C17"/>
    <mergeCell ref="A3:A4"/>
    <mergeCell ref="A5:A7"/>
    <mergeCell ref="A8:A11"/>
    <mergeCell ref="A12:A13"/>
    <mergeCell ref="A14:A16"/>
    <mergeCell ref="B3:B4"/>
    <mergeCell ref="B5:B7"/>
    <mergeCell ref="B8:B11"/>
    <mergeCell ref="B12:B13"/>
    <mergeCell ref="B14:B16"/>
    <mergeCell ref="C3:C4"/>
    <mergeCell ref="D3:D4"/>
    <mergeCell ref="H3:H4"/>
    <mergeCell ref="A1:B1"/>
    <mergeCell ref="A2:H2"/>
    <mergeCell ref="E3:G3"/>
  </mergeCells>
  <phoneticPr fontId="86" type="noConversion"/>
  <printOptions horizontalCentered="1"/>
  <pageMargins left="0.63" right="0.4" top="0.54" bottom="0.46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"/>
  <sheetViews>
    <sheetView workbookViewId="0">
      <selection activeCell="G73" sqref="G73:I73"/>
    </sheetView>
  </sheetViews>
  <sheetFormatPr defaultColWidth="9" defaultRowHeight="13.5"/>
  <cols>
    <col min="2" max="2" width="10.5" customWidth="1"/>
    <col min="3" max="3" width="12.875" customWidth="1"/>
    <col min="4" max="4" width="16.125" customWidth="1"/>
    <col min="5" max="5" width="13.5" customWidth="1"/>
    <col min="6" max="6" width="11.375" customWidth="1"/>
    <col min="7" max="7" width="16.5" customWidth="1"/>
    <col min="8" max="8" width="16" customWidth="1"/>
    <col min="9" max="9" width="19.5" customWidth="1"/>
    <col min="10" max="13" width="10.375"/>
  </cols>
  <sheetData>
    <row r="1" spans="1:9" s="56" customFormat="1" ht="27" customHeight="1">
      <c r="A1" s="104" t="s">
        <v>19</v>
      </c>
      <c r="B1" s="104"/>
      <c r="C1" s="104"/>
      <c r="D1" s="104"/>
      <c r="E1" s="104"/>
      <c r="F1" s="104"/>
      <c r="G1" s="104"/>
      <c r="H1" s="104"/>
      <c r="I1" s="104"/>
    </row>
    <row r="2" spans="1:9" s="56" customFormat="1" ht="14.25" customHeight="1">
      <c r="A2" s="113" t="s">
        <v>20</v>
      </c>
      <c r="B2" s="116" t="s">
        <v>21</v>
      </c>
      <c r="C2" s="113" t="s">
        <v>22</v>
      </c>
      <c r="D2" s="116" t="s">
        <v>23</v>
      </c>
      <c r="E2" s="116" t="s">
        <v>24</v>
      </c>
      <c r="F2" s="116" t="s">
        <v>25</v>
      </c>
      <c r="G2" s="105" t="s">
        <v>223</v>
      </c>
      <c r="H2" s="106"/>
      <c r="I2" s="107"/>
    </row>
    <row r="3" spans="1:9" s="56" customFormat="1" ht="14.25" customHeight="1">
      <c r="A3" s="114"/>
      <c r="B3" s="117"/>
      <c r="C3" s="114"/>
      <c r="D3" s="117"/>
      <c r="E3" s="117"/>
      <c r="F3" s="117"/>
      <c r="G3" s="35" t="s">
        <v>26</v>
      </c>
      <c r="H3" s="35" t="s">
        <v>27</v>
      </c>
      <c r="I3" s="35" t="s">
        <v>28</v>
      </c>
    </row>
    <row r="4" spans="1:9" s="56" customFormat="1" ht="24.95" customHeight="1">
      <c r="A4" s="60">
        <v>1</v>
      </c>
      <c r="B4" s="61" t="s">
        <v>29</v>
      </c>
      <c r="C4" s="61" t="s">
        <v>30</v>
      </c>
      <c r="D4" s="61">
        <v>366.86</v>
      </c>
      <c r="E4" s="61">
        <v>1</v>
      </c>
      <c r="F4" s="65">
        <v>2</v>
      </c>
      <c r="G4" s="61">
        <v>26.597349999999999</v>
      </c>
      <c r="H4" s="61">
        <v>8.2543500000000005</v>
      </c>
      <c r="I4" s="61">
        <v>18.343</v>
      </c>
    </row>
    <row r="5" spans="1:9" s="56" customFormat="1" ht="24.95" customHeight="1">
      <c r="A5" s="60">
        <v>2</v>
      </c>
      <c r="B5" s="61" t="s">
        <v>31</v>
      </c>
      <c r="C5" s="61" t="s">
        <v>30</v>
      </c>
      <c r="D5" s="61">
        <v>1774.02</v>
      </c>
      <c r="E5" s="61">
        <v>1</v>
      </c>
      <c r="F5" s="65">
        <v>24</v>
      </c>
      <c r="G5" s="61">
        <v>128.61644999999999</v>
      </c>
      <c r="H5" s="61">
        <v>39.91545</v>
      </c>
      <c r="I5" s="61">
        <v>88.700999999999993</v>
      </c>
    </row>
    <row r="6" spans="1:9" s="56" customFormat="1" ht="24.95" customHeight="1">
      <c r="A6" s="60">
        <v>3</v>
      </c>
      <c r="B6" s="61" t="s">
        <v>32</v>
      </c>
      <c r="C6" s="61" t="s">
        <v>30</v>
      </c>
      <c r="D6" s="61">
        <v>2870</v>
      </c>
      <c r="E6" s="61">
        <v>1</v>
      </c>
      <c r="F6" s="65">
        <v>22</v>
      </c>
      <c r="G6" s="61">
        <v>208.07499999999999</v>
      </c>
      <c r="H6" s="61">
        <v>64.575000000000003</v>
      </c>
      <c r="I6" s="61">
        <v>143.5</v>
      </c>
    </row>
    <row r="7" spans="1:9" s="56" customFormat="1" ht="24.95" customHeight="1">
      <c r="A7" s="60">
        <v>4</v>
      </c>
      <c r="B7" s="61" t="s">
        <v>33</v>
      </c>
      <c r="C7" s="61" t="s">
        <v>30</v>
      </c>
      <c r="D7" s="61">
        <v>1348.06</v>
      </c>
      <c r="E7" s="61">
        <v>1</v>
      </c>
      <c r="F7" s="65">
        <v>220</v>
      </c>
      <c r="G7" s="61">
        <v>97.734350000000006</v>
      </c>
      <c r="H7" s="61">
        <v>30.33135</v>
      </c>
      <c r="I7" s="61">
        <v>67.403000000000006</v>
      </c>
    </row>
    <row r="8" spans="1:9" s="56" customFormat="1" ht="24.95" customHeight="1">
      <c r="A8" s="60">
        <v>5</v>
      </c>
      <c r="B8" s="61" t="s">
        <v>34</v>
      </c>
      <c r="C8" s="61" t="s">
        <v>30</v>
      </c>
      <c r="D8" s="61">
        <v>2148.19</v>
      </c>
      <c r="E8" s="61">
        <v>1</v>
      </c>
      <c r="F8" s="65">
        <v>640</v>
      </c>
      <c r="G8" s="61">
        <v>155.743775</v>
      </c>
      <c r="H8" s="61">
        <v>48.334274999999998</v>
      </c>
      <c r="I8" s="61">
        <v>107.40949999999999</v>
      </c>
    </row>
    <row r="9" spans="1:9" s="56" customFormat="1" ht="24.95" customHeight="1">
      <c r="A9" s="60">
        <v>6</v>
      </c>
      <c r="B9" s="61" t="s">
        <v>35</v>
      </c>
      <c r="C9" s="61" t="s">
        <v>30</v>
      </c>
      <c r="D9" s="61">
        <v>2874.33</v>
      </c>
      <c r="E9" s="61">
        <v>1</v>
      </c>
      <c r="F9" s="65">
        <v>752</v>
      </c>
      <c r="G9" s="61">
        <v>208.388925</v>
      </c>
      <c r="H9" s="61">
        <v>64.672425000000004</v>
      </c>
      <c r="I9" s="61">
        <v>143.7165</v>
      </c>
    </row>
    <row r="10" spans="1:9" s="56" customFormat="1" ht="24.95" customHeight="1">
      <c r="A10" s="60">
        <v>7</v>
      </c>
      <c r="B10" s="61" t="s">
        <v>36</v>
      </c>
      <c r="C10" s="61" t="s">
        <v>30</v>
      </c>
      <c r="D10" s="61">
        <v>988.1</v>
      </c>
      <c r="E10" s="61">
        <v>1</v>
      </c>
      <c r="F10" s="65">
        <v>70</v>
      </c>
      <c r="G10" s="61">
        <v>71.637249999999995</v>
      </c>
      <c r="H10" s="61">
        <v>22.232250000000001</v>
      </c>
      <c r="I10" s="61">
        <v>49.405000000000001</v>
      </c>
    </row>
    <row r="11" spans="1:9" s="56" customFormat="1" ht="24.95" customHeight="1">
      <c r="A11" s="60">
        <v>8</v>
      </c>
      <c r="B11" s="61" t="s">
        <v>37</v>
      </c>
      <c r="C11" s="61" t="s">
        <v>30</v>
      </c>
      <c r="D11" s="61">
        <v>1573</v>
      </c>
      <c r="E11" s="61">
        <v>1</v>
      </c>
      <c r="F11" s="65">
        <v>441</v>
      </c>
      <c r="G11" s="61">
        <v>114.0425</v>
      </c>
      <c r="H11" s="61">
        <v>35.392499999999998</v>
      </c>
      <c r="I11" s="61">
        <v>78.650000000000006</v>
      </c>
    </row>
    <row r="12" spans="1:9" s="56" customFormat="1" ht="24.95" customHeight="1">
      <c r="A12" s="62"/>
      <c r="B12" s="61" t="s">
        <v>38</v>
      </c>
      <c r="C12" s="61" t="s">
        <v>30</v>
      </c>
      <c r="D12" s="61">
        <f>SUM(D4:D11)</f>
        <v>13942.56</v>
      </c>
      <c r="E12" s="61">
        <f>SUM(E4:E11)</f>
        <v>8</v>
      </c>
      <c r="F12" s="61">
        <v>2171</v>
      </c>
      <c r="G12" s="61">
        <f>SUM(G4:G11)</f>
        <v>1010.8356</v>
      </c>
      <c r="H12" s="61">
        <f>SUM(H4:H11)</f>
        <v>313.70760000000001</v>
      </c>
      <c r="I12" s="61">
        <f>SUM(I4:I11)</f>
        <v>697.12800000000004</v>
      </c>
    </row>
    <row r="13" spans="1:9" s="56" customFormat="1" ht="24.95" customHeight="1">
      <c r="A13" s="60">
        <v>9</v>
      </c>
      <c r="B13" s="61" t="s">
        <v>39</v>
      </c>
      <c r="C13" s="61" t="s">
        <v>30</v>
      </c>
      <c r="D13" s="61">
        <v>426.25</v>
      </c>
      <c r="E13" s="61">
        <v>1</v>
      </c>
      <c r="F13" s="65">
        <v>30</v>
      </c>
      <c r="G13" s="61">
        <v>30.903124999999999</v>
      </c>
      <c r="H13" s="61">
        <v>9.5906249999999993</v>
      </c>
      <c r="I13" s="61">
        <v>21.3125</v>
      </c>
    </row>
    <row r="14" spans="1:9" s="56" customFormat="1" ht="24.95" customHeight="1">
      <c r="A14" s="60">
        <v>10</v>
      </c>
      <c r="B14" s="61" t="s">
        <v>40</v>
      </c>
      <c r="C14" s="61" t="s">
        <v>30</v>
      </c>
      <c r="D14" s="61">
        <v>1523.27</v>
      </c>
      <c r="E14" s="61">
        <v>1</v>
      </c>
      <c r="F14" s="65">
        <v>124</v>
      </c>
      <c r="G14" s="61">
        <v>110.43707499999999</v>
      </c>
      <c r="H14" s="61">
        <v>34.273575000000001</v>
      </c>
      <c r="I14" s="61">
        <v>76.163499999999999</v>
      </c>
    </row>
    <row r="15" spans="1:9" s="56" customFormat="1" ht="24.95" customHeight="1">
      <c r="A15" s="60">
        <v>11</v>
      </c>
      <c r="B15" s="61" t="s">
        <v>41</v>
      </c>
      <c r="C15" s="61" t="s">
        <v>30</v>
      </c>
      <c r="D15" s="61">
        <v>1017.87</v>
      </c>
      <c r="E15" s="61">
        <v>1</v>
      </c>
      <c r="F15" s="65">
        <v>3</v>
      </c>
      <c r="G15" s="61">
        <v>73.795574999999999</v>
      </c>
      <c r="H15" s="61">
        <v>22.902075</v>
      </c>
      <c r="I15" s="61">
        <v>50.893500000000003</v>
      </c>
    </row>
    <row r="16" spans="1:9" s="56" customFormat="1" ht="24.95" customHeight="1">
      <c r="A16" s="60">
        <v>12</v>
      </c>
      <c r="B16" s="61" t="s">
        <v>42</v>
      </c>
      <c r="C16" s="61" t="s">
        <v>30</v>
      </c>
      <c r="D16" s="61">
        <v>891.56</v>
      </c>
      <c r="E16" s="61">
        <v>1</v>
      </c>
      <c r="F16" s="65">
        <v>405</v>
      </c>
      <c r="G16" s="61">
        <v>64.638099999999994</v>
      </c>
      <c r="H16" s="61">
        <v>20.060099999999998</v>
      </c>
      <c r="I16" s="61">
        <v>44.578000000000003</v>
      </c>
    </row>
    <row r="17" spans="1:9" s="56" customFormat="1" ht="24.95" customHeight="1">
      <c r="A17" s="60">
        <v>13</v>
      </c>
      <c r="B17" s="61" t="s">
        <v>43</v>
      </c>
      <c r="C17" s="61" t="s">
        <v>30</v>
      </c>
      <c r="D17" s="61">
        <v>1048.3900000000001</v>
      </c>
      <c r="E17" s="61">
        <v>1</v>
      </c>
      <c r="F17" s="65">
        <v>82</v>
      </c>
      <c r="G17" s="61">
        <v>76.008274999999998</v>
      </c>
      <c r="H17" s="61">
        <v>23.588774999999998</v>
      </c>
      <c r="I17" s="61">
        <v>52.419499999999999</v>
      </c>
    </row>
    <row r="18" spans="1:9" s="56" customFormat="1" ht="24.95" customHeight="1">
      <c r="A18" s="60">
        <v>14</v>
      </c>
      <c r="B18" s="61" t="s">
        <v>44</v>
      </c>
      <c r="C18" s="61" t="s">
        <v>30</v>
      </c>
      <c r="D18" s="61">
        <v>1180.24</v>
      </c>
      <c r="E18" s="61">
        <v>1</v>
      </c>
      <c r="F18" s="65">
        <v>138</v>
      </c>
      <c r="G18" s="61">
        <v>85.567400000000006</v>
      </c>
      <c r="H18" s="61">
        <v>26.555399999999999</v>
      </c>
      <c r="I18" s="61">
        <v>59.012</v>
      </c>
    </row>
    <row r="19" spans="1:9" s="56" customFormat="1" ht="24.95" customHeight="1">
      <c r="A19" s="60">
        <v>15</v>
      </c>
      <c r="B19" s="61" t="s">
        <v>45</v>
      </c>
      <c r="C19" s="61" t="s">
        <v>30</v>
      </c>
      <c r="D19" s="61">
        <v>1042.29</v>
      </c>
      <c r="E19" s="61">
        <v>1</v>
      </c>
      <c r="F19" s="65">
        <v>32</v>
      </c>
      <c r="G19" s="61">
        <v>75.566024999999996</v>
      </c>
      <c r="H19" s="61">
        <v>23.451525</v>
      </c>
      <c r="I19" s="61">
        <v>52.1145</v>
      </c>
    </row>
    <row r="20" spans="1:9" s="56" customFormat="1" ht="24.95" customHeight="1">
      <c r="A20" s="60">
        <v>16</v>
      </c>
      <c r="B20" s="61" t="s">
        <v>46</v>
      </c>
      <c r="C20" s="61" t="s">
        <v>30</v>
      </c>
      <c r="D20" s="61">
        <v>953.86</v>
      </c>
      <c r="E20" s="61">
        <v>1</v>
      </c>
      <c r="F20" s="65">
        <v>22</v>
      </c>
      <c r="G20" s="61">
        <v>69.154849999999996</v>
      </c>
      <c r="H20" s="61">
        <v>21.461849999999998</v>
      </c>
      <c r="I20" s="61">
        <v>47.692999999999998</v>
      </c>
    </row>
    <row r="21" spans="1:9" s="56" customFormat="1" ht="24.95" customHeight="1">
      <c r="A21" s="60">
        <v>17</v>
      </c>
      <c r="B21" s="61" t="s">
        <v>47</v>
      </c>
      <c r="C21" s="61" t="s">
        <v>30</v>
      </c>
      <c r="D21" s="61">
        <v>208</v>
      </c>
      <c r="E21" s="61">
        <v>1</v>
      </c>
      <c r="F21" s="65">
        <v>4</v>
      </c>
      <c r="G21" s="61">
        <v>15.08</v>
      </c>
      <c r="H21" s="61">
        <v>4.68</v>
      </c>
      <c r="I21" s="61">
        <v>10.4</v>
      </c>
    </row>
    <row r="22" spans="1:9" s="56" customFormat="1" ht="24.95" customHeight="1">
      <c r="A22" s="60">
        <v>18</v>
      </c>
      <c r="B22" s="61" t="s">
        <v>48</v>
      </c>
      <c r="C22" s="61" t="s">
        <v>30</v>
      </c>
      <c r="D22" s="61">
        <v>531.20000000000005</v>
      </c>
      <c r="E22" s="61">
        <v>1</v>
      </c>
      <c r="F22" s="65">
        <v>3</v>
      </c>
      <c r="G22" s="61">
        <v>38.512</v>
      </c>
      <c r="H22" s="61">
        <v>11.952</v>
      </c>
      <c r="I22" s="61">
        <v>26.56</v>
      </c>
    </row>
    <row r="23" spans="1:9" s="56" customFormat="1" ht="24.95" customHeight="1">
      <c r="A23" s="60">
        <v>19</v>
      </c>
      <c r="B23" s="61" t="s">
        <v>49</v>
      </c>
      <c r="C23" s="61" t="s">
        <v>30</v>
      </c>
      <c r="D23" s="61">
        <v>2394.9899999999998</v>
      </c>
      <c r="E23" s="61">
        <v>1</v>
      </c>
      <c r="F23" s="65">
        <v>8</v>
      </c>
      <c r="G23" s="61">
        <v>173.636775</v>
      </c>
      <c r="H23" s="61">
        <v>53.887275000000002</v>
      </c>
      <c r="I23" s="61">
        <v>119.7495</v>
      </c>
    </row>
    <row r="24" spans="1:9" s="56" customFormat="1" ht="24.95" customHeight="1">
      <c r="A24" s="60">
        <v>20</v>
      </c>
      <c r="B24" s="61" t="s">
        <v>50</v>
      </c>
      <c r="C24" s="61" t="s">
        <v>30</v>
      </c>
      <c r="D24" s="61">
        <v>1110.01</v>
      </c>
      <c r="E24" s="61">
        <v>1</v>
      </c>
      <c r="F24" s="65">
        <v>65</v>
      </c>
      <c r="G24" s="61">
        <v>80.475724999999997</v>
      </c>
      <c r="H24" s="61">
        <v>24.975224999999998</v>
      </c>
      <c r="I24" s="61">
        <v>55.500500000000002</v>
      </c>
    </row>
    <row r="25" spans="1:9" s="56" customFormat="1" ht="24.95" customHeight="1">
      <c r="A25" s="60">
        <v>21</v>
      </c>
      <c r="B25" s="61" t="s">
        <v>51</v>
      </c>
      <c r="C25" s="61" t="s">
        <v>30</v>
      </c>
      <c r="D25" s="61">
        <v>1179.6300000000001</v>
      </c>
      <c r="E25" s="61">
        <v>1</v>
      </c>
      <c r="F25" s="65">
        <v>5</v>
      </c>
      <c r="G25" s="61">
        <v>85.523174999999995</v>
      </c>
      <c r="H25" s="61">
        <v>26.541675000000001</v>
      </c>
      <c r="I25" s="61">
        <v>58.981499999999997</v>
      </c>
    </row>
    <row r="26" spans="1:9" s="56" customFormat="1" ht="24.95" customHeight="1">
      <c r="A26" s="62"/>
      <c r="B26" s="61" t="s">
        <v>38</v>
      </c>
      <c r="C26" s="61" t="s">
        <v>30</v>
      </c>
      <c r="D26" s="61">
        <f>SUM(D13:D25)</f>
        <v>13507.56</v>
      </c>
      <c r="E26" s="61">
        <f t="shared" ref="E26:I26" si="0">SUM(E13:E25)</f>
        <v>13</v>
      </c>
      <c r="F26" s="61"/>
      <c r="G26" s="61">
        <f>SUM(G13:G25)</f>
        <v>979.29809999999998</v>
      </c>
      <c r="H26" s="61">
        <f t="shared" si="0"/>
        <v>303.92009999999999</v>
      </c>
      <c r="I26" s="61">
        <f t="shared" si="0"/>
        <v>675.37800000000004</v>
      </c>
    </row>
    <row r="27" spans="1:9" s="56" customFormat="1" ht="24.95" customHeight="1">
      <c r="A27" s="60">
        <v>22</v>
      </c>
      <c r="B27" s="61" t="s">
        <v>52</v>
      </c>
      <c r="C27" s="61" t="s">
        <v>30</v>
      </c>
      <c r="D27" s="61">
        <v>231.21</v>
      </c>
      <c r="E27" s="61">
        <v>1</v>
      </c>
      <c r="F27" s="65">
        <v>236</v>
      </c>
      <c r="G27" s="61">
        <v>16.762725</v>
      </c>
      <c r="H27" s="61">
        <v>5.2022250000000003</v>
      </c>
      <c r="I27" s="61">
        <v>11.560499999999999</v>
      </c>
    </row>
    <row r="28" spans="1:9" s="56" customFormat="1" ht="24.95" customHeight="1">
      <c r="A28" s="60">
        <v>23</v>
      </c>
      <c r="B28" s="61" t="s">
        <v>53</v>
      </c>
      <c r="C28" s="61" t="s">
        <v>30</v>
      </c>
      <c r="D28" s="61">
        <v>1446.48</v>
      </c>
      <c r="E28" s="61">
        <v>1</v>
      </c>
      <c r="F28" s="65">
        <v>6</v>
      </c>
      <c r="G28" s="61">
        <v>104.8698</v>
      </c>
      <c r="H28" s="61">
        <v>32.5458</v>
      </c>
      <c r="I28" s="61">
        <v>72.323999999999998</v>
      </c>
    </row>
    <row r="29" spans="1:9" s="56" customFormat="1" ht="24.95" customHeight="1">
      <c r="A29" s="60">
        <v>24</v>
      </c>
      <c r="B29" s="61" t="s">
        <v>54</v>
      </c>
      <c r="C29" s="61" t="s">
        <v>30</v>
      </c>
      <c r="D29" s="61">
        <v>5195.71</v>
      </c>
      <c r="E29" s="61">
        <v>1</v>
      </c>
      <c r="F29" s="65">
        <v>1800</v>
      </c>
      <c r="G29" s="61">
        <v>376.68897500000003</v>
      </c>
      <c r="H29" s="61">
        <v>116.903475</v>
      </c>
      <c r="I29" s="61">
        <v>259.78550000000001</v>
      </c>
    </row>
    <row r="30" spans="1:9" s="56" customFormat="1" ht="24.95" customHeight="1">
      <c r="A30" s="60">
        <v>25</v>
      </c>
      <c r="B30" s="61" t="s">
        <v>55</v>
      </c>
      <c r="C30" s="61" t="s">
        <v>30</v>
      </c>
      <c r="D30" s="61">
        <v>355.79</v>
      </c>
      <c r="E30" s="61">
        <v>1</v>
      </c>
      <c r="F30" s="65">
        <v>13</v>
      </c>
      <c r="G30" s="61">
        <v>25.794775000000001</v>
      </c>
      <c r="H30" s="61">
        <v>8.0052749999999993</v>
      </c>
      <c r="I30" s="61">
        <v>17.7895</v>
      </c>
    </row>
    <row r="31" spans="1:9" s="56" customFormat="1" ht="24.95" customHeight="1">
      <c r="A31" s="60">
        <v>26</v>
      </c>
      <c r="B31" s="61" t="s">
        <v>56</v>
      </c>
      <c r="C31" s="61" t="s">
        <v>30</v>
      </c>
      <c r="D31" s="61">
        <v>2535.3000000000002</v>
      </c>
      <c r="E31" s="61">
        <v>1</v>
      </c>
      <c r="F31" s="65">
        <v>780</v>
      </c>
      <c r="G31" s="61">
        <v>183.80924999999999</v>
      </c>
      <c r="H31" s="61">
        <v>57.044249999999998</v>
      </c>
      <c r="I31" s="61">
        <v>126.765</v>
      </c>
    </row>
    <row r="32" spans="1:9" s="56" customFormat="1" ht="24.95" customHeight="1">
      <c r="A32" s="60">
        <v>27</v>
      </c>
      <c r="B32" s="61" t="s">
        <v>57</v>
      </c>
      <c r="C32" s="61" t="s">
        <v>30</v>
      </c>
      <c r="D32" s="61">
        <v>2603.08</v>
      </c>
      <c r="E32" s="61">
        <v>1</v>
      </c>
      <c r="F32" s="65">
        <v>9</v>
      </c>
      <c r="G32" s="61">
        <v>188.72329999999999</v>
      </c>
      <c r="H32" s="61">
        <v>58.569299999999998</v>
      </c>
      <c r="I32" s="61">
        <v>130.154</v>
      </c>
    </row>
    <row r="33" spans="1:9" s="56" customFormat="1" ht="24.95" customHeight="1">
      <c r="A33" s="60">
        <v>28</v>
      </c>
      <c r="B33" s="61" t="s">
        <v>58</v>
      </c>
      <c r="C33" s="61" t="s">
        <v>30</v>
      </c>
      <c r="D33" s="61">
        <v>486.53</v>
      </c>
      <c r="E33" s="61">
        <v>1</v>
      </c>
      <c r="F33" s="65">
        <v>2</v>
      </c>
      <c r="G33" s="61">
        <v>35.273425000000003</v>
      </c>
      <c r="H33" s="61">
        <v>10.946925</v>
      </c>
      <c r="I33" s="61">
        <v>24.326499999999999</v>
      </c>
    </row>
    <row r="34" spans="1:9" s="56" customFormat="1" ht="24.95" customHeight="1">
      <c r="A34" s="60">
        <v>29</v>
      </c>
      <c r="B34" s="61" t="s">
        <v>59</v>
      </c>
      <c r="C34" s="61" t="s">
        <v>30</v>
      </c>
      <c r="D34" s="61">
        <v>2042.77</v>
      </c>
      <c r="E34" s="61">
        <v>1</v>
      </c>
      <c r="F34" s="65">
        <v>55</v>
      </c>
      <c r="G34" s="61">
        <v>148.10082499999999</v>
      </c>
      <c r="H34" s="61">
        <v>45.962325</v>
      </c>
      <c r="I34" s="61">
        <v>102.13849999999999</v>
      </c>
    </row>
    <row r="35" spans="1:9" s="56" customFormat="1" ht="24.95" customHeight="1">
      <c r="A35" s="60">
        <v>30</v>
      </c>
      <c r="B35" s="61" t="s">
        <v>60</v>
      </c>
      <c r="C35" s="61" t="s">
        <v>30</v>
      </c>
      <c r="D35" s="61">
        <v>1976.64</v>
      </c>
      <c r="E35" s="61">
        <v>1</v>
      </c>
      <c r="F35" s="65">
        <v>36</v>
      </c>
      <c r="G35" s="61">
        <v>143.3064</v>
      </c>
      <c r="H35" s="61">
        <v>44.474400000000003</v>
      </c>
      <c r="I35" s="61">
        <v>98.831999999999994</v>
      </c>
    </row>
    <row r="36" spans="1:9" s="56" customFormat="1" ht="24.95" customHeight="1">
      <c r="A36" s="60">
        <v>31</v>
      </c>
      <c r="B36" s="61" t="s">
        <v>61</v>
      </c>
      <c r="C36" s="61" t="s">
        <v>30</v>
      </c>
      <c r="D36" s="61">
        <v>224.39</v>
      </c>
      <c r="E36" s="61">
        <v>1</v>
      </c>
      <c r="F36" s="65">
        <v>2</v>
      </c>
      <c r="G36" s="61">
        <v>16.268274999999999</v>
      </c>
      <c r="H36" s="61">
        <v>5.048775</v>
      </c>
      <c r="I36" s="61">
        <v>11.2195</v>
      </c>
    </row>
    <row r="37" spans="1:9" s="56" customFormat="1" ht="24.95" customHeight="1">
      <c r="A37" s="60">
        <v>32</v>
      </c>
      <c r="B37" s="61" t="s">
        <v>62</v>
      </c>
      <c r="C37" s="61" t="s">
        <v>30</v>
      </c>
      <c r="D37" s="61">
        <v>620.13</v>
      </c>
      <c r="E37" s="61">
        <v>1</v>
      </c>
      <c r="F37" s="65">
        <v>315</v>
      </c>
      <c r="G37" s="61">
        <v>44.959425000000003</v>
      </c>
      <c r="H37" s="61">
        <v>13.952925</v>
      </c>
      <c r="I37" s="61">
        <v>31.006499999999999</v>
      </c>
    </row>
    <row r="38" spans="1:9" s="56" customFormat="1" ht="24.95" customHeight="1">
      <c r="A38" s="60">
        <v>33</v>
      </c>
      <c r="B38" s="61" t="s">
        <v>63</v>
      </c>
      <c r="C38" s="61" t="s">
        <v>30</v>
      </c>
      <c r="D38" s="61">
        <v>2405.79</v>
      </c>
      <c r="E38" s="61">
        <v>1</v>
      </c>
      <c r="F38" s="65">
        <v>134</v>
      </c>
      <c r="G38" s="61">
        <v>174.41977499999999</v>
      </c>
      <c r="H38" s="61">
        <v>54.130274999999997</v>
      </c>
      <c r="I38" s="61">
        <v>120.2895</v>
      </c>
    </row>
    <row r="39" spans="1:9" s="56" customFormat="1" ht="24.95" customHeight="1">
      <c r="A39" s="60">
        <v>34</v>
      </c>
      <c r="B39" s="61" t="s">
        <v>64</v>
      </c>
      <c r="C39" s="61" t="s">
        <v>30</v>
      </c>
      <c r="D39" s="61">
        <v>1927.19</v>
      </c>
      <c r="E39" s="61">
        <v>1</v>
      </c>
      <c r="F39" s="65">
        <v>6</v>
      </c>
      <c r="G39" s="61">
        <v>139.72127499999999</v>
      </c>
      <c r="H39" s="61">
        <v>43.361775000000002</v>
      </c>
      <c r="I39" s="61">
        <v>96.359499999999997</v>
      </c>
    </row>
    <row r="40" spans="1:9" s="56" customFormat="1" ht="24.95" customHeight="1">
      <c r="A40" s="60">
        <v>35</v>
      </c>
      <c r="B40" s="61" t="s">
        <v>65</v>
      </c>
      <c r="C40" s="61" t="s">
        <v>30</v>
      </c>
      <c r="D40" s="61">
        <v>1053.8599999999999</v>
      </c>
      <c r="E40" s="61">
        <v>1</v>
      </c>
      <c r="F40" s="65">
        <v>490</v>
      </c>
      <c r="G40" s="61">
        <v>76.404849999999996</v>
      </c>
      <c r="H40" s="61">
        <v>23.711849999999998</v>
      </c>
      <c r="I40" s="61">
        <v>52.692999999999998</v>
      </c>
    </row>
    <row r="41" spans="1:9" s="56" customFormat="1" ht="24.95" customHeight="1">
      <c r="A41" s="62"/>
      <c r="B41" s="61" t="s">
        <v>38</v>
      </c>
      <c r="C41" s="61" t="s">
        <v>30</v>
      </c>
      <c r="D41" s="61">
        <f>SUM(D27:D40)</f>
        <v>23104.87</v>
      </c>
      <c r="E41" s="61">
        <f>SUM(E27:E40)</f>
        <v>14</v>
      </c>
      <c r="F41" s="61"/>
      <c r="G41" s="61">
        <f>SUM(G27:G40)</f>
        <v>1675.103075</v>
      </c>
      <c r="H41" s="61">
        <f>SUM(H27:H40)</f>
        <v>519.85957499999995</v>
      </c>
      <c r="I41" s="61">
        <f>SUM(I27:I40)</f>
        <v>1155.2435</v>
      </c>
    </row>
    <row r="42" spans="1:9" s="56" customFormat="1" ht="24.95" customHeight="1">
      <c r="A42" s="60">
        <v>37</v>
      </c>
      <c r="B42" s="61" t="s">
        <v>66</v>
      </c>
      <c r="C42" s="61" t="s">
        <v>30</v>
      </c>
      <c r="D42" s="61">
        <v>919.58</v>
      </c>
      <c r="E42" s="61">
        <v>1</v>
      </c>
      <c r="F42" s="65"/>
      <c r="G42" s="61">
        <v>66.669550000000001</v>
      </c>
      <c r="H42" s="61">
        <v>20.690550000000002</v>
      </c>
      <c r="I42" s="61">
        <v>45.978999999999999</v>
      </c>
    </row>
    <row r="43" spans="1:9" s="56" customFormat="1" ht="24.95" customHeight="1">
      <c r="A43" s="60">
        <v>38</v>
      </c>
      <c r="B43" s="61" t="s">
        <v>67</v>
      </c>
      <c r="C43" s="61" t="s">
        <v>30</v>
      </c>
      <c r="D43" s="61">
        <v>1632.75</v>
      </c>
      <c r="E43" s="61">
        <v>1</v>
      </c>
      <c r="F43" s="65"/>
      <c r="G43" s="61">
        <v>118.374375</v>
      </c>
      <c r="H43" s="61">
        <v>36.736874999999998</v>
      </c>
      <c r="I43" s="61">
        <v>81.637500000000003</v>
      </c>
    </row>
    <row r="44" spans="1:9" s="56" customFormat="1" ht="24.95" customHeight="1">
      <c r="A44" s="60">
        <v>39</v>
      </c>
      <c r="B44" s="61" t="s">
        <v>68</v>
      </c>
      <c r="C44" s="61" t="s">
        <v>30</v>
      </c>
      <c r="D44" s="61">
        <v>918.17</v>
      </c>
      <c r="E44" s="61">
        <v>1</v>
      </c>
      <c r="F44" s="65"/>
      <c r="G44" s="61">
        <v>66.567324999999997</v>
      </c>
      <c r="H44" s="61">
        <v>20.658825</v>
      </c>
      <c r="I44" s="61">
        <v>45.908499999999997</v>
      </c>
    </row>
    <row r="45" spans="1:9" s="56" customFormat="1" ht="24.95" customHeight="1">
      <c r="A45" s="60">
        <v>40</v>
      </c>
      <c r="B45" s="61" t="s">
        <v>69</v>
      </c>
      <c r="C45" s="61" t="s">
        <v>30</v>
      </c>
      <c r="D45" s="61">
        <v>1247.9000000000001</v>
      </c>
      <c r="E45" s="61">
        <v>1</v>
      </c>
      <c r="F45" s="65"/>
      <c r="G45" s="61">
        <v>90.472750000000005</v>
      </c>
      <c r="H45" s="61">
        <v>28.077750000000002</v>
      </c>
      <c r="I45" s="61">
        <v>62.395000000000003</v>
      </c>
    </row>
    <row r="46" spans="1:9" s="56" customFormat="1" ht="24.95" customHeight="1">
      <c r="A46" s="60">
        <v>41</v>
      </c>
      <c r="B46" s="61" t="s">
        <v>70</v>
      </c>
      <c r="C46" s="61" t="s">
        <v>30</v>
      </c>
      <c r="D46" s="61">
        <v>462.76</v>
      </c>
      <c r="E46" s="61">
        <v>1</v>
      </c>
      <c r="F46" s="65"/>
      <c r="G46" s="61">
        <v>33.5501</v>
      </c>
      <c r="H46" s="61">
        <v>10.412100000000001</v>
      </c>
      <c r="I46" s="61">
        <v>23.138000000000002</v>
      </c>
    </row>
    <row r="47" spans="1:9" s="56" customFormat="1" ht="24.95" customHeight="1">
      <c r="A47" s="60">
        <v>42</v>
      </c>
      <c r="B47" s="61" t="s">
        <v>71</v>
      </c>
      <c r="C47" s="61" t="s">
        <v>30</v>
      </c>
      <c r="D47" s="61">
        <v>1614.15</v>
      </c>
      <c r="E47" s="61">
        <v>1</v>
      </c>
      <c r="F47" s="65"/>
      <c r="G47" s="61">
        <v>117.025875</v>
      </c>
      <c r="H47" s="61">
        <v>36.318375000000003</v>
      </c>
      <c r="I47" s="61">
        <v>80.707499999999996</v>
      </c>
    </row>
    <row r="48" spans="1:9" s="56" customFormat="1" ht="24.95" customHeight="1">
      <c r="A48" s="60">
        <v>43</v>
      </c>
      <c r="B48" s="61" t="s">
        <v>72</v>
      </c>
      <c r="C48" s="61" t="s">
        <v>30</v>
      </c>
      <c r="D48" s="61">
        <v>869.16</v>
      </c>
      <c r="E48" s="61">
        <v>1</v>
      </c>
      <c r="F48" s="65"/>
      <c r="G48" s="61">
        <v>63.014099999999999</v>
      </c>
      <c r="H48" s="61">
        <v>19.556100000000001</v>
      </c>
      <c r="I48" s="61">
        <v>43.457999999999998</v>
      </c>
    </row>
    <row r="49" spans="1:9" s="56" customFormat="1" ht="24.95" customHeight="1">
      <c r="A49" s="60">
        <v>44</v>
      </c>
      <c r="B49" s="61" t="s">
        <v>73</v>
      </c>
      <c r="C49" s="61" t="s">
        <v>30</v>
      </c>
      <c r="D49" s="61">
        <v>1415.52</v>
      </c>
      <c r="E49" s="61">
        <v>1</v>
      </c>
      <c r="F49" s="65"/>
      <c r="G49" s="61">
        <v>102.62520000000001</v>
      </c>
      <c r="H49" s="61">
        <v>31.8492</v>
      </c>
      <c r="I49" s="61">
        <v>70.775999999999996</v>
      </c>
    </row>
    <row r="50" spans="1:9" s="56" customFormat="1" ht="24.95" customHeight="1">
      <c r="A50" s="60">
        <v>45</v>
      </c>
      <c r="B50" s="61" t="s">
        <v>74</v>
      </c>
      <c r="C50" s="61" t="s">
        <v>30</v>
      </c>
      <c r="D50" s="61">
        <v>753.25</v>
      </c>
      <c r="E50" s="61">
        <v>1</v>
      </c>
      <c r="F50" s="65"/>
      <c r="G50" s="61">
        <v>54.610624999999999</v>
      </c>
      <c r="H50" s="61">
        <v>16.948125000000001</v>
      </c>
      <c r="I50" s="61">
        <v>37.662500000000001</v>
      </c>
    </row>
    <row r="51" spans="1:9" s="56" customFormat="1" ht="24.95" customHeight="1">
      <c r="A51" s="60">
        <v>46</v>
      </c>
      <c r="B51" s="61" t="s">
        <v>75</v>
      </c>
      <c r="C51" s="61" t="s">
        <v>30</v>
      </c>
      <c r="D51" s="61">
        <v>218.2</v>
      </c>
      <c r="E51" s="61">
        <v>1</v>
      </c>
      <c r="F51" s="65"/>
      <c r="G51" s="61">
        <v>15.8195</v>
      </c>
      <c r="H51" s="61">
        <v>4.9095000000000004</v>
      </c>
      <c r="I51" s="61">
        <v>10.91</v>
      </c>
    </row>
    <row r="52" spans="1:9" s="56" customFormat="1" ht="24.95" customHeight="1">
      <c r="A52" s="62"/>
      <c r="B52" s="61" t="s">
        <v>38</v>
      </c>
      <c r="C52" s="61" t="s">
        <v>30</v>
      </c>
      <c r="D52" s="61">
        <f>SUM(D42:D51)</f>
        <v>10051.44</v>
      </c>
      <c r="E52" s="61">
        <f>SUM(E42:E51)</f>
        <v>10</v>
      </c>
      <c r="F52" s="65"/>
      <c r="G52" s="61">
        <f>SUM(G42:G51)</f>
        <v>728.72940000000006</v>
      </c>
      <c r="H52" s="61">
        <f>SUM(H42:H51)</f>
        <v>226.1574</v>
      </c>
      <c r="I52" s="61">
        <f>SUM(I42:I51)</f>
        <v>502.572</v>
      </c>
    </row>
    <row r="53" spans="1:9" s="56" customFormat="1" ht="24.95" customHeight="1">
      <c r="A53" s="60">
        <v>47</v>
      </c>
      <c r="B53" s="63" t="s">
        <v>76</v>
      </c>
      <c r="C53" s="61" t="s">
        <v>30</v>
      </c>
      <c r="D53" s="61">
        <v>50</v>
      </c>
      <c r="E53" s="61">
        <v>1</v>
      </c>
      <c r="F53" s="65">
        <v>1</v>
      </c>
      <c r="G53" s="61">
        <v>3.625</v>
      </c>
      <c r="H53" s="61">
        <v>1.125</v>
      </c>
      <c r="I53" s="61">
        <v>2.5</v>
      </c>
    </row>
    <row r="54" spans="1:9" s="56" customFormat="1" ht="24.95" customHeight="1">
      <c r="A54" s="60">
        <v>48</v>
      </c>
      <c r="B54" s="61" t="s">
        <v>77</v>
      </c>
      <c r="C54" s="61" t="s">
        <v>30</v>
      </c>
      <c r="D54" s="61">
        <v>441.87</v>
      </c>
      <c r="E54" s="61">
        <v>1</v>
      </c>
      <c r="F54" s="65">
        <v>7</v>
      </c>
      <c r="G54" s="61">
        <v>32.035575000000001</v>
      </c>
      <c r="H54" s="61">
        <v>9.9420750000000009</v>
      </c>
      <c r="I54" s="61">
        <v>22.093499999999999</v>
      </c>
    </row>
    <row r="55" spans="1:9" s="56" customFormat="1" ht="24.95" customHeight="1">
      <c r="A55" s="60">
        <v>49</v>
      </c>
      <c r="B55" s="61" t="s">
        <v>78</v>
      </c>
      <c r="C55" s="61" t="s">
        <v>30</v>
      </c>
      <c r="D55" s="61">
        <v>434.03</v>
      </c>
      <c r="E55" s="61">
        <v>1</v>
      </c>
      <c r="F55" s="65">
        <v>2</v>
      </c>
      <c r="G55" s="61">
        <v>31.467175000000001</v>
      </c>
      <c r="H55" s="61">
        <v>9.7656749999999999</v>
      </c>
      <c r="I55" s="61">
        <v>21.701499999999999</v>
      </c>
    </row>
    <row r="56" spans="1:9" s="56" customFormat="1" ht="24.95" customHeight="1">
      <c r="A56" s="60">
        <v>50</v>
      </c>
      <c r="B56" s="61" t="s">
        <v>79</v>
      </c>
      <c r="C56" s="61" t="s">
        <v>30</v>
      </c>
      <c r="D56" s="61">
        <v>636</v>
      </c>
      <c r="E56" s="61">
        <v>1</v>
      </c>
      <c r="F56" s="65">
        <v>5</v>
      </c>
      <c r="G56" s="61">
        <v>46.11</v>
      </c>
      <c r="H56" s="61">
        <v>14.31</v>
      </c>
      <c r="I56" s="61">
        <v>31.8</v>
      </c>
    </row>
    <row r="57" spans="1:9" s="56" customFormat="1" ht="24.95" customHeight="1">
      <c r="A57" s="60">
        <v>51</v>
      </c>
      <c r="B57" s="61" t="s">
        <v>80</v>
      </c>
      <c r="C57" s="61" t="s">
        <v>30</v>
      </c>
      <c r="D57" s="61">
        <v>635.66999999999996</v>
      </c>
      <c r="E57" s="61">
        <v>1</v>
      </c>
      <c r="F57" s="65">
        <v>1</v>
      </c>
      <c r="G57" s="61">
        <v>46.086075000000001</v>
      </c>
      <c r="H57" s="61">
        <v>14.302574999999999</v>
      </c>
      <c r="I57" s="61">
        <v>31.7835</v>
      </c>
    </row>
    <row r="58" spans="1:9" s="56" customFormat="1" ht="24.95" customHeight="1">
      <c r="A58" s="62"/>
      <c r="B58" s="61" t="s">
        <v>38</v>
      </c>
      <c r="C58" s="61" t="s">
        <v>30</v>
      </c>
      <c r="D58" s="61">
        <f>SUM(D53:D57)</f>
        <v>2197.5700000000002</v>
      </c>
      <c r="E58" s="61">
        <f>SUM(E53:E57)</f>
        <v>5</v>
      </c>
      <c r="F58" s="65"/>
      <c r="G58" s="61">
        <f>SUM(G53:G57)</f>
        <v>159.323825</v>
      </c>
      <c r="H58" s="61">
        <f>SUM(H53:H57)</f>
        <v>49.445324999999997</v>
      </c>
      <c r="I58" s="61">
        <f>SUM(I53:I57)</f>
        <v>109.8785</v>
      </c>
    </row>
    <row r="59" spans="1:9" s="56" customFormat="1" ht="24.95" customHeight="1">
      <c r="A59" s="60">
        <v>52</v>
      </c>
      <c r="B59" s="61" t="s">
        <v>81</v>
      </c>
      <c r="C59" s="61" t="s">
        <v>30</v>
      </c>
      <c r="D59" s="61">
        <v>153.61000000000001</v>
      </c>
      <c r="E59" s="61">
        <v>1</v>
      </c>
      <c r="F59" s="65">
        <v>1</v>
      </c>
      <c r="G59" s="61">
        <v>11.136725</v>
      </c>
      <c r="H59" s="61">
        <v>3.4562249999999999</v>
      </c>
      <c r="I59" s="61">
        <v>7.6805000000000003</v>
      </c>
    </row>
    <row r="60" spans="1:9" s="56" customFormat="1" ht="24.95" customHeight="1">
      <c r="A60" s="60">
        <v>53</v>
      </c>
      <c r="B60" s="61" t="s">
        <v>82</v>
      </c>
      <c r="C60" s="61" t="s">
        <v>30</v>
      </c>
      <c r="D60" s="61">
        <v>160.61000000000001</v>
      </c>
      <c r="E60" s="61">
        <v>1</v>
      </c>
      <c r="F60" s="65">
        <v>1</v>
      </c>
      <c r="G60" s="61">
        <v>11.644225</v>
      </c>
      <c r="H60" s="61">
        <v>3.6137250000000001</v>
      </c>
      <c r="I60" s="61">
        <v>8.0305</v>
      </c>
    </row>
    <row r="61" spans="1:9" s="56" customFormat="1" ht="24.95" customHeight="1">
      <c r="A61" s="62"/>
      <c r="B61" s="61" t="s">
        <v>38</v>
      </c>
      <c r="C61" s="61" t="s">
        <v>30</v>
      </c>
      <c r="D61" s="61">
        <f>SUM(D59:D60)</f>
        <v>314.22000000000003</v>
      </c>
      <c r="E61" s="61">
        <f>SUM(E59:E60)</f>
        <v>2</v>
      </c>
      <c r="F61" s="61"/>
      <c r="G61" s="61">
        <f>SUM(G59:G60)</f>
        <v>22.780950000000001</v>
      </c>
      <c r="H61" s="61">
        <f>SUM(H59:H60)</f>
        <v>7.0699500000000004</v>
      </c>
      <c r="I61" s="61">
        <f>SUM(I59:I60)</f>
        <v>15.711</v>
      </c>
    </row>
    <row r="62" spans="1:9" s="56" customFormat="1" ht="24.95" customHeight="1">
      <c r="A62" s="60">
        <v>54</v>
      </c>
      <c r="B62" s="64" t="s">
        <v>83</v>
      </c>
      <c r="C62" s="61" t="s">
        <v>30</v>
      </c>
      <c r="D62" s="61">
        <v>1701.26</v>
      </c>
      <c r="E62" s="61">
        <v>1</v>
      </c>
      <c r="F62" s="65"/>
      <c r="G62" s="61">
        <v>123.34135000000001</v>
      </c>
      <c r="H62" s="61">
        <v>38.278350000000003</v>
      </c>
      <c r="I62" s="61">
        <v>85.063000000000002</v>
      </c>
    </row>
    <row r="63" spans="1:9" s="56" customFormat="1" ht="24.95" customHeight="1">
      <c r="A63" s="60">
        <v>55</v>
      </c>
      <c r="B63" s="64" t="s">
        <v>84</v>
      </c>
      <c r="C63" s="61" t="s">
        <v>30</v>
      </c>
      <c r="D63" s="61">
        <v>203.2</v>
      </c>
      <c r="E63" s="61">
        <v>1</v>
      </c>
      <c r="F63" s="65"/>
      <c r="G63" s="61">
        <v>14.731999999999999</v>
      </c>
      <c r="H63" s="61">
        <v>4.5720000000000001</v>
      </c>
      <c r="I63" s="61">
        <v>10.16</v>
      </c>
    </row>
    <row r="64" spans="1:9" s="56" customFormat="1" ht="24.95" customHeight="1">
      <c r="A64" s="60">
        <v>56</v>
      </c>
      <c r="B64" s="64" t="s">
        <v>85</v>
      </c>
      <c r="C64" s="61" t="s">
        <v>30</v>
      </c>
      <c r="D64" s="61">
        <v>1383.81</v>
      </c>
      <c r="E64" s="61">
        <v>1</v>
      </c>
      <c r="F64" s="65"/>
      <c r="G64" s="61">
        <v>100.32622499999999</v>
      </c>
      <c r="H64" s="61">
        <v>31.135725000000001</v>
      </c>
      <c r="I64" s="61">
        <v>69.1905</v>
      </c>
    </row>
    <row r="65" spans="1:10" s="56" customFormat="1" ht="24.95" customHeight="1">
      <c r="A65" s="60">
        <v>57</v>
      </c>
      <c r="B65" s="64" t="s">
        <v>86</v>
      </c>
      <c r="C65" s="61" t="s">
        <v>30</v>
      </c>
      <c r="D65" s="61">
        <v>1250.99</v>
      </c>
      <c r="E65" s="61">
        <v>1</v>
      </c>
      <c r="F65" s="65"/>
      <c r="G65" s="61">
        <v>90.696775000000002</v>
      </c>
      <c r="H65" s="61">
        <v>28.147275</v>
      </c>
      <c r="I65" s="61">
        <v>62.549500000000002</v>
      </c>
    </row>
    <row r="66" spans="1:10" s="56" customFormat="1" ht="24.95" customHeight="1">
      <c r="A66" s="60"/>
      <c r="B66" s="61" t="s">
        <v>38</v>
      </c>
      <c r="C66" s="61" t="s">
        <v>30</v>
      </c>
      <c r="D66" s="61">
        <f>SUM(D62:D65)</f>
        <v>4539.26</v>
      </c>
      <c r="E66" s="61">
        <f>SUM(E62:E65)</f>
        <v>4</v>
      </c>
      <c r="F66" s="61"/>
      <c r="G66" s="61">
        <f>SUM(G62:G65)</f>
        <v>329.09634999999997</v>
      </c>
      <c r="H66" s="61">
        <f>SUM(H62:H65)</f>
        <v>102.13334999999999</v>
      </c>
      <c r="I66" s="61">
        <f>SUM(I62:I65)</f>
        <v>226.96299999999999</v>
      </c>
    </row>
    <row r="67" spans="1:10" s="56" customFormat="1" ht="24.95" customHeight="1">
      <c r="A67" s="60">
        <v>58</v>
      </c>
      <c r="B67" s="61" t="s">
        <v>87</v>
      </c>
      <c r="C67" s="61" t="s">
        <v>30</v>
      </c>
      <c r="D67" s="61">
        <v>404.96</v>
      </c>
      <c r="E67" s="61">
        <v>1</v>
      </c>
      <c r="F67" s="65">
        <v>1</v>
      </c>
      <c r="G67" s="61">
        <v>29.3596</v>
      </c>
      <c r="H67" s="61">
        <v>9.1115999999999993</v>
      </c>
      <c r="I67" s="61">
        <v>20.248000000000001</v>
      </c>
    </row>
    <row r="68" spans="1:10" s="56" customFormat="1" ht="24.95" customHeight="1">
      <c r="A68" s="60">
        <v>59</v>
      </c>
      <c r="B68" s="61" t="s">
        <v>88</v>
      </c>
      <c r="C68" s="61" t="s">
        <v>30</v>
      </c>
      <c r="D68" s="61">
        <v>482.98</v>
      </c>
      <c r="E68" s="61">
        <v>1</v>
      </c>
      <c r="F68" s="65">
        <v>1</v>
      </c>
      <c r="G68" s="61">
        <v>35.01605</v>
      </c>
      <c r="H68" s="61">
        <v>10.867050000000001</v>
      </c>
      <c r="I68" s="61">
        <v>24.149000000000001</v>
      </c>
    </row>
    <row r="69" spans="1:10" s="56" customFormat="1" ht="24.95" customHeight="1">
      <c r="A69" s="60">
        <v>60</v>
      </c>
      <c r="B69" s="61" t="s">
        <v>89</v>
      </c>
      <c r="C69" s="61" t="s">
        <v>30</v>
      </c>
      <c r="D69" s="61">
        <v>132.04</v>
      </c>
      <c r="E69" s="61">
        <v>1</v>
      </c>
      <c r="F69" s="65">
        <v>1</v>
      </c>
      <c r="G69" s="61">
        <v>9.5729000000000006</v>
      </c>
      <c r="H69" s="61">
        <v>2.9708999999999999</v>
      </c>
      <c r="I69" s="61">
        <v>6.6020000000000003</v>
      </c>
    </row>
    <row r="70" spans="1:10" s="56" customFormat="1" ht="24.95" customHeight="1">
      <c r="A70" s="60">
        <v>61</v>
      </c>
      <c r="B70" s="61" t="s">
        <v>90</v>
      </c>
      <c r="C70" s="61" t="s">
        <v>30</v>
      </c>
      <c r="D70" s="61">
        <v>71.92</v>
      </c>
      <c r="E70" s="61">
        <v>1</v>
      </c>
      <c r="F70" s="65"/>
      <c r="G70" s="61">
        <v>5.2141999999999999</v>
      </c>
      <c r="H70" s="61">
        <v>1.6182000000000001</v>
      </c>
      <c r="I70" s="61">
        <v>3.5960000000000001</v>
      </c>
    </row>
    <row r="71" spans="1:10" s="56" customFormat="1" ht="24.95" customHeight="1">
      <c r="A71" s="60"/>
      <c r="B71" s="61" t="s">
        <v>38</v>
      </c>
      <c r="C71" s="61" t="s">
        <v>30</v>
      </c>
      <c r="D71" s="61">
        <f>SUM(D67:D70)</f>
        <v>1091.9000000000001</v>
      </c>
      <c r="E71" s="61">
        <f t="shared" ref="E71:I71" si="1">SUM(E67:E70)</f>
        <v>4</v>
      </c>
      <c r="F71" s="61">
        <f t="shared" si="1"/>
        <v>3</v>
      </c>
      <c r="G71" s="61">
        <f t="shared" si="1"/>
        <v>79.162750000000003</v>
      </c>
      <c r="H71" s="61">
        <f t="shared" si="1"/>
        <v>24.56775</v>
      </c>
      <c r="I71" s="61">
        <f t="shared" si="1"/>
        <v>54.594999999999999</v>
      </c>
    </row>
    <row r="72" spans="1:10" s="57" customFormat="1" ht="24.95" customHeight="1">
      <c r="A72" s="66"/>
      <c r="B72" s="67" t="s">
        <v>91</v>
      </c>
      <c r="C72" s="68" t="s">
        <v>30</v>
      </c>
      <c r="D72" s="67">
        <f>D12+D26+D41+D52+D58+D61+D66+D71</f>
        <v>68749.38</v>
      </c>
      <c r="E72" s="67"/>
      <c r="F72" s="67"/>
      <c r="G72" s="67">
        <f>D72*(500+225)/10000</f>
        <v>4984.3300499999996</v>
      </c>
      <c r="H72" s="67">
        <f>D72*225/10000</f>
        <v>1546.86105</v>
      </c>
      <c r="I72" s="67">
        <f>D72*500/10000</f>
        <v>3437.4690000000001</v>
      </c>
      <c r="J72" s="56"/>
    </row>
    <row r="73" spans="1:10" s="58" customFormat="1" ht="33" customHeight="1">
      <c r="A73" s="115" t="s">
        <v>92</v>
      </c>
      <c r="B73" s="118" t="s">
        <v>93</v>
      </c>
      <c r="C73" s="118" t="s">
        <v>94</v>
      </c>
      <c r="D73" s="120" t="s">
        <v>95</v>
      </c>
      <c r="E73" s="120" t="s">
        <v>96</v>
      </c>
      <c r="F73" s="120" t="s">
        <v>97</v>
      </c>
      <c r="G73" s="139" t="s">
        <v>224</v>
      </c>
      <c r="H73" s="108"/>
      <c r="I73" s="109"/>
    </row>
    <row r="74" spans="1:10" s="58" customFormat="1" ht="21" customHeight="1">
      <c r="A74" s="115"/>
      <c r="B74" s="119"/>
      <c r="C74" s="119"/>
      <c r="D74" s="119"/>
      <c r="E74" s="119"/>
      <c r="F74" s="121"/>
      <c r="G74" s="69" t="s">
        <v>98</v>
      </c>
      <c r="H74" s="69" t="s">
        <v>99</v>
      </c>
      <c r="I74" s="69" t="s">
        <v>100</v>
      </c>
    </row>
    <row r="75" spans="1:10" s="58" customFormat="1" ht="27" customHeight="1">
      <c r="A75" s="69">
        <v>1</v>
      </c>
      <c r="B75" s="69" t="s">
        <v>101</v>
      </c>
      <c r="C75" s="69" t="s">
        <v>102</v>
      </c>
      <c r="D75" s="69">
        <v>81.39</v>
      </c>
      <c r="E75" s="69"/>
      <c r="F75" s="69"/>
      <c r="G75" s="69">
        <v>2.4417</v>
      </c>
      <c r="H75" s="69">
        <v>1.22085</v>
      </c>
      <c r="I75" s="69">
        <v>1.22085</v>
      </c>
    </row>
    <row r="76" spans="1:10" s="58" customFormat="1" ht="27" customHeight="1">
      <c r="A76" s="69">
        <v>2</v>
      </c>
      <c r="B76" s="69" t="s">
        <v>103</v>
      </c>
      <c r="C76" s="69" t="s">
        <v>102</v>
      </c>
      <c r="D76" s="69">
        <v>37.15</v>
      </c>
      <c r="E76" s="69"/>
      <c r="F76" s="69"/>
      <c r="G76" s="69">
        <v>1.1145</v>
      </c>
      <c r="H76" s="69">
        <v>0.55725000000000002</v>
      </c>
      <c r="I76" s="69">
        <v>0.55725000000000002</v>
      </c>
    </row>
    <row r="77" spans="1:10" s="58" customFormat="1" ht="27" customHeight="1">
      <c r="A77" s="69">
        <v>3</v>
      </c>
      <c r="B77" s="69" t="s">
        <v>104</v>
      </c>
      <c r="C77" s="69" t="s">
        <v>102</v>
      </c>
      <c r="D77" s="69">
        <v>68.989999999999995</v>
      </c>
      <c r="E77" s="69"/>
      <c r="F77" s="69"/>
      <c r="G77" s="69">
        <v>2.0697000000000001</v>
      </c>
      <c r="H77" s="69">
        <v>1.03485</v>
      </c>
      <c r="I77" s="69">
        <v>1.03485</v>
      </c>
    </row>
    <row r="78" spans="1:10" s="58" customFormat="1" ht="27" customHeight="1">
      <c r="A78" s="69">
        <v>4</v>
      </c>
      <c r="B78" s="69" t="s">
        <v>105</v>
      </c>
      <c r="C78" s="69" t="s">
        <v>102</v>
      </c>
      <c r="D78" s="69">
        <v>60.7</v>
      </c>
      <c r="E78" s="69"/>
      <c r="F78" s="69"/>
      <c r="G78" s="69">
        <v>1.821</v>
      </c>
      <c r="H78" s="69">
        <v>0.91049999999999998</v>
      </c>
      <c r="I78" s="69">
        <v>0.91049999999999998</v>
      </c>
    </row>
    <row r="79" spans="1:10" s="58" customFormat="1" ht="27" customHeight="1">
      <c r="A79" s="69">
        <v>5</v>
      </c>
      <c r="B79" s="69" t="s">
        <v>106</v>
      </c>
      <c r="C79" s="69" t="s">
        <v>102</v>
      </c>
      <c r="D79" s="69">
        <v>71</v>
      </c>
      <c r="E79" s="69"/>
      <c r="F79" s="69"/>
      <c r="G79" s="69">
        <v>2.13</v>
      </c>
      <c r="H79" s="69">
        <v>1.0649999999999999</v>
      </c>
      <c r="I79" s="69">
        <v>1.0649999999999999</v>
      </c>
    </row>
    <row r="80" spans="1:10" s="59" customFormat="1" ht="27" customHeight="1">
      <c r="A80" s="70"/>
      <c r="B80" s="70" t="s">
        <v>107</v>
      </c>
      <c r="C80" s="70"/>
      <c r="D80" s="70">
        <f>SUM(D75:D79)</f>
        <v>319.23</v>
      </c>
      <c r="E80" s="70"/>
      <c r="F80" s="70"/>
      <c r="G80" s="70">
        <f>SUM(G75:G79)</f>
        <v>9.5769000000000002</v>
      </c>
      <c r="H80" s="70">
        <f>SUM(H75:H79)</f>
        <v>4.7884500000000001</v>
      </c>
      <c r="I80" s="70">
        <f>SUM(I75:I79)</f>
        <v>4.7884500000000001</v>
      </c>
    </row>
    <row r="81" spans="1:9" s="58" customFormat="1" ht="27" customHeight="1">
      <c r="A81" s="69">
        <v>7</v>
      </c>
      <c r="B81" s="69" t="s">
        <v>108</v>
      </c>
      <c r="C81" s="69" t="s">
        <v>102</v>
      </c>
      <c r="D81" s="69">
        <v>19.670000000000002</v>
      </c>
      <c r="E81" s="69">
        <v>1</v>
      </c>
      <c r="F81" s="69">
        <v>6</v>
      </c>
      <c r="G81" s="69">
        <v>0.59009999999999996</v>
      </c>
      <c r="H81" s="69">
        <v>0.29504999999999998</v>
      </c>
      <c r="I81" s="69">
        <v>0.29504999999999998</v>
      </c>
    </row>
    <row r="82" spans="1:9" s="59" customFormat="1" ht="27" customHeight="1">
      <c r="A82" s="70"/>
      <c r="B82" s="70" t="s">
        <v>109</v>
      </c>
      <c r="C82" s="70"/>
      <c r="D82" s="70">
        <v>19.670000000000002</v>
      </c>
      <c r="E82" s="70"/>
      <c r="F82" s="70"/>
      <c r="G82" s="70">
        <v>0.59009999999999996</v>
      </c>
      <c r="H82" s="70">
        <v>0.29504999999999998</v>
      </c>
      <c r="I82" s="70">
        <v>0.29504999999999998</v>
      </c>
    </row>
    <row r="83" spans="1:9" s="58" customFormat="1" ht="27" customHeight="1">
      <c r="A83" s="69">
        <v>8</v>
      </c>
      <c r="B83" s="69" t="s">
        <v>110</v>
      </c>
      <c r="C83" s="69" t="s">
        <v>102</v>
      </c>
      <c r="D83" s="69">
        <v>105.93</v>
      </c>
      <c r="E83" s="69">
        <v>1</v>
      </c>
      <c r="F83" s="69">
        <v>390</v>
      </c>
      <c r="G83" s="69">
        <v>3.1779000000000002</v>
      </c>
      <c r="H83" s="69">
        <v>1.5889500000000001</v>
      </c>
      <c r="I83" s="69">
        <v>1.5889500000000001</v>
      </c>
    </row>
    <row r="84" spans="1:9" s="59" customFormat="1" ht="27" customHeight="1">
      <c r="A84" s="70"/>
      <c r="B84" s="70" t="s">
        <v>111</v>
      </c>
      <c r="C84" s="70"/>
      <c r="D84" s="70">
        <v>105.93</v>
      </c>
      <c r="E84" s="70"/>
      <c r="F84" s="70"/>
      <c r="G84" s="70">
        <v>3.1779000000000002</v>
      </c>
      <c r="H84" s="70">
        <v>1.5889500000000001</v>
      </c>
      <c r="I84" s="70">
        <v>1.5889500000000001</v>
      </c>
    </row>
    <row r="85" spans="1:9" s="58" customFormat="1" ht="27" customHeight="1">
      <c r="A85" s="69">
        <v>9</v>
      </c>
      <c r="B85" s="69" t="s">
        <v>112</v>
      </c>
      <c r="C85" s="69" t="s">
        <v>102</v>
      </c>
      <c r="D85" s="69">
        <v>52.64</v>
      </c>
      <c r="E85" s="69">
        <v>1</v>
      </c>
      <c r="F85" s="69">
        <v>1</v>
      </c>
      <c r="G85" s="69">
        <v>1.5791999999999999</v>
      </c>
      <c r="H85" s="69">
        <v>0.78959999999999997</v>
      </c>
      <c r="I85" s="69">
        <v>0.78959999999999997</v>
      </c>
    </row>
    <row r="86" spans="1:9" s="59" customFormat="1" ht="27" customHeight="1">
      <c r="A86" s="70"/>
      <c r="B86" s="70" t="s">
        <v>113</v>
      </c>
      <c r="C86" s="70"/>
      <c r="D86" s="70">
        <v>52.64</v>
      </c>
      <c r="E86" s="70"/>
      <c r="F86" s="70"/>
      <c r="G86" s="70">
        <v>1.5791999999999999</v>
      </c>
      <c r="H86" s="70">
        <v>0.78959999999999997</v>
      </c>
      <c r="I86" s="70">
        <v>0.78959999999999997</v>
      </c>
    </row>
    <row r="87" spans="1:9" s="58" customFormat="1" ht="27" customHeight="1">
      <c r="A87" s="69">
        <v>10</v>
      </c>
      <c r="B87" s="69" t="s">
        <v>114</v>
      </c>
      <c r="C87" s="69" t="s">
        <v>102</v>
      </c>
      <c r="D87" s="21">
        <v>654.71</v>
      </c>
      <c r="E87" s="69">
        <v>1</v>
      </c>
      <c r="F87" s="69">
        <v>95</v>
      </c>
      <c r="G87" s="21">
        <v>19.641300000000001</v>
      </c>
      <c r="H87" s="21">
        <v>9.8206500000000005</v>
      </c>
      <c r="I87" s="21">
        <v>9.8206500000000005</v>
      </c>
    </row>
    <row r="88" spans="1:9" s="58" customFormat="1" ht="27" customHeight="1">
      <c r="A88" s="69">
        <v>11</v>
      </c>
      <c r="B88" s="69" t="s">
        <v>115</v>
      </c>
      <c r="C88" s="69" t="s">
        <v>102</v>
      </c>
      <c r="D88" s="21">
        <v>203.18</v>
      </c>
      <c r="E88" s="69">
        <v>1</v>
      </c>
      <c r="F88" s="69">
        <v>8</v>
      </c>
      <c r="G88" s="21">
        <v>6.0953999999999997</v>
      </c>
      <c r="H88" s="21">
        <v>3.0476999999999999</v>
      </c>
      <c r="I88" s="21">
        <v>3.0476999999999999</v>
      </c>
    </row>
    <row r="89" spans="1:9" s="58" customFormat="1" ht="27" customHeight="1">
      <c r="A89" s="69">
        <v>12</v>
      </c>
      <c r="B89" s="69" t="s">
        <v>116</v>
      </c>
      <c r="C89" s="69" t="s">
        <v>102</v>
      </c>
      <c r="D89" s="21">
        <v>86.64</v>
      </c>
      <c r="E89" s="69">
        <v>1</v>
      </c>
      <c r="F89" s="69">
        <v>1</v>
      </c>
      <c r="G89" s="21">
        <v>2.5992000000000002</v>
      </c>
      <c r="H89" s="21">
        <v>1.2996000000000001</v>
      </c>
      <c r="I89" s="21">
        <v>1.2996000000000001</v>
      </c>
    </row>
    <row r="90" spans="1:9" s="58" customFormat="1" ht="27" customHeight="1">
      <c r="A90" s="69">
        <v>13</v>
      </c>
      <c r="B90" s="69" t="s">
        <v>117</v>
      </c>
      <c r="C90" s="69" t="s">
        <v>102</v>
      </c>
      <c r="D90" s="21">
        <v>46.18</v>
      </c>
      <c r="E90" s="69">
        <v>1</v>
      </c>
      <c r="F90" s="69">
        <v>10</v>
      </c>
      <c r="G90" s="21">
        <v>1.3854</v>
      </c>
      <c r="H90" s="21">
        <v>0.69269999999999998</v>
      </c>
      <c r="I90" s="21">
        <v>0.69269999999999998</v>
      </c>
    </row>
    <row r="91" spans="1:9" s="58" customFormat="1" ht="27" customHeight="1">
      <c r="A91" s="69">
        <v>14</v>
      </c>
      <c r="B91" s="69" t="s">
        <v>118</v>
      </c>
      <c r="C91" s="69" t="s">
        <v>102</v>
      </c>
      <c r="D91" s="21">
        <v>114.43</v>
      </c>
      <c r="E91" s="69">
        <v>1</v>
      </c>
      <c r="F91" s="69">
        <v>13</v>
      </c>
      <c r="G91" s="21">
        <v>3.4329000000000001</v>
      </c>
      <c r="H91" s="21">
        <v>1.71645</v>
      </c>
      <c r="I91" s="21">
        <v>1.71645</v>
      </c>
    </row>
    <row r="92" spans="1:9" s="58" customFormat="1" ht="27" customHeight="1">
      <c r="A92" s="69">
        <v>15</v>
      </c>
      <c r="B92" s="69" t="s">
        <v>119</v>
      </c>
      <c r="C92" s="69" t="s">
        <v>102</v>
      </c>
      <c r="D92" s="21">
        <v>590.57000000000005</v>
      </c>
      <c r="E92" s="69">
        <v>1</v>
      </c>
      <c r="F92" s="69">
        <v>1</v>
      </c>
      <c r="G92" s="21">
        <v>17.717099999999999</v>
      </c>
      <c r="H92" s="21">
        <v>8.8585499999999993</v>
      </c>
      <c r="I92" s="21">
        <v>8.8585499999999993</v>
      </c>
    </row>
    <row r="93" spans="1:9" s="59" customFormat="1" ht="27" customHeight="1">
      <c r="A93" s="70"/>
      <c r="B93" s="70" t="s">
        <v>120</v>
      </c>
      <c r="C93" s="70"/>
      <c r="D93" s="70">
        <f>SUM(D87:D92)</f>
        <v>1695.71</v>
      </c>
      <c r="E93" s="70"/>
      <c r="F93" s="70"/>
      <c r="G93" s="70">
        <f>SUM(G87:G92)</f>
        <v>50.871299999999998</v>
      </c>
      <c r="H93" s="70">
        <f>SUM(H87:H92)</f>
        <v>25.435649999999999</v>
      </c>
      <c r="I93" s="70">
        <f>SUM(I87:I92)</f>
        <v>25.435649999999999</v>
      </c>
    </row>
    <row r="94" spans="1:9" s="58" customFormat="1" ht="27" customHeight="1">
      <c r="A94" s="69">
        <v>16</v>
      </c>
      <c r="B94" s="69" t="s">
        <v>121</v>
      </c>
      <c r="C94" s="69" t="s">
        <v>102</v>
      </c>
      <c r="D94" s="69">
        <v>48.51</v>
      </c>
      <c r="E94" s="69">
        <v>1</v>
      </c>
      <c r="F94" s="69">
        <v>19</v>
      </c>
      <c r="G94" s="69">
        <v>1.4553</v>
      </c>
      <c r="H94" s="69">
        <v>0.72765000000000002</v>
      </c>
      <c r="I94" s="69">
        <v>0.72765000000000002</v>
      </c>
    </row>
    <row r="95" spans="1:9" s="58" customFormat="1" ht="27" customHeight="1">
      <c r="A95" s="69">
        <v>17</v>
      </c>
      <c r="B95" s="69" t="s">
        <v>122</v>
      </c>
      <c r="C95" s="69" t="s">
        <v>102</v>
      </c>
      <c r="D95" s="71">
        <v>23.47</v>
      </c>
      <c r="E95" s="69">
        <v>1</v>
      </c>
      <c r="F95" s="69">
        <v>1</v>
      </c>
      <c r="G95" s="72">
        <v>0.70409999999999995</v>
      </c>
      <c r="H95" s="72">
        <v>0.35204999999999997</v>
      </c>
      <c r="I95" s="72">
        <v>0.35204999999999997</v>
      </c>
    </row>
    <row r="96" spans="1:9" s="58" customFormat="1" ht="27" customHeight="1">
      <c r="A96" s="69">
        <v>18</v>
      </c>
      <c r="B96" s="69" t="s">
        <v>123</v>
      </c>
      <c r="C96" s="69" t="s">
        <v>102</v>
      </c>
      <c r="D96" s="71">
        <v>54.18</v>
      </c>
      <c r="E96" s="69">
        <v>1</v>
      </c>
      <c r="F96" s="69">
        <v>18</v>
      </c>
      <c r="G96" s="72">
        <v>1.6254</v>
      </c>
      <c r="H96" s="72">
        <v>0.81269999999999998</v>
      </c>
      <c r="I96" s="72">
        <v>0.81269999999999998</v>
      </c>
    </row>
    <row r="97" spans="1:9" s="58" customFormat="1" ht="27" customHeight="1">
      <c r="A97" s="69">
        <v>19</v>
      </c>
      <c r="B97" s="69" t="s">
        <v>124</v>
      </c>
      <c r="C97" s="69" t="s">
        <v>102</v>
      </c>
      <c r="D97" s="71">
        <v>45.43</v>
      </c>
      <c r="E97" s="69">
        <v>1</v>
      </c>
      <c r="F97" s="69">
        <v>6</v>
      </c>
      <c r="G97" s="71">
        <v>1.3629</v>
      </c>
      <c r="H97" s="69">
        <v>0.68145</v>
      </c>
      <c r="I97" s="69">
        <v>0.68145</v>
      </c>
    </row>
    <row r="98" spans="1:9" s="58" customFormat="1" ht="27" customHeight="1">
      <c r="A98" s="69">
        <v>20</v>
      </c>
      <c r="B98" s="69" t="s">
        <v>125</v>
      </c>
      <c r="C98" s="69" t="s">
        <v>102</v>
      </c>
      <c r="D98" s="71">
        <v>5</v>
      </c>
      <c r="E98" s="73">
        <v>1</v>
      </c>
      <c r="F98" s="73">
        <v>1</v>
      </c>
      <c r="G98" s="72">
        <v>0.15</v>
      </c>
      <c r="H98" s="72">
        <v>7.4999999999999997E-2</v>
      </c>
      <c r="I98" s="72">
        <v>7.4999999999999997E-2</v>
      </c>
    </row>
    <row r="99" spans="1:9" s="58" customFormat="1" ht="27" customHeight="1">
      <c r="A99" s="69">
        <v>21</v>
      </c>
      <c r="B99" s="69" t="s">
        <v>126</v>
      </c>
      <c r="C99" s="69" t="s">
        <v>102</v>
      </c>
      <c r="D99" s="71">
        <v>51.29</v>
      </c>
      <c r="E99" s="71">
        <v>1</v>
      </c>
      <c r="F99" s="71">
        <v>4</v>
      </c>
      <c r="G99" s="71">
        <v>1.5387</v>
      </c>
      <c r="H99" s="71">
        <v>0.76934999999999998</v>
      </c>
      <c r="I99" s="71">
        <v>0.76934999999999998</v>
      </c>
    </row>
    <row r="100" spans="1:9" s="59" customFormat="1" ht="27" customHeight="1">
      <c r="A100" s="70"/>
      <c r="B100" s="70" t="s">
        <v>127</v>
      </c>
      <c r="C100" s="69"/>
      <c r="D100" s="70">
        <f>SUM(D94:D99)</f>
        <v>227.88</v>
      </c>
      <c r="E100" s="70"/>
      <c r="F100" s="70"/>
      <c r="G100" s="74">
        <f>SUM(G94:G99)</f>
        <v>6.8364000000000003</v>
      </c>
      <c r="H100" s="74">
        <f>SUM(H94:H99)</f>
        <v>3.4182000000000001</v>
      </c>
      <c r="I100" s="74">
        <f>SUM(I94:I99)</f>
        <v>3.4182000000000001</v>
      </c>
    </row>
    <row r="101" spans="1:9" s="59" customFormat="1" ht="27" customHeight="1">
      <c r="A101" s="110" t="s">
        <v>128</v>
      </c>
      <c r="B101" s="111"/>
      <c r="C101" s="112"/>
      <c r="D101" s="70">
        <f>D80+D82+D84+D86+D93+D100</f>
        <v>2421.06</v>
      </c>
      <c r="E101" s="70"/>
      <c r="F101" s="70"/>
      <c r="G101" s="70">
        <f>G80+G82+G84+G86+G93+G100</f>
        <v>72.631799999999998</v>
      </c>
      <c r="H101" s="70">
        <f>H80+H82+H84+H86+H93+H100</f>
        <v>36.315899999999999</v>
      </c>
      <c r="I101" s="70">
        <f>I80+I82+I84+I86+I93+I100</f>
        <v>36.315899999999999</v>
      </c>
    </row>
  </sheetData>
  <mergeCells count="16">
    <mergeCell ref="A1:I1"/>
    <mergeCell ref="G2:I2"/>
    <mergeCell ref="G73:I73"/>
    <mergeCell ref="A101:C101"/>
    <mergeCell ref="A2:A3"/>
    <mergeCell ref="A73:A74"/>
    <mergeCell ref="B2:B3"/>
    <mergeCell ref="B73:B74"/>
    <mergeCell ref="C2:C3"/>
    <mergeCell ref="C73:C74"/>
    <mergeCell ref="D2:D3"/>
    <mergeCell ref="D73:D74"/>
    <mergeCell ref="E2:E3"/>
    <mergeCell ref="E73:E74"/>
    <mergeCell ref="F2:F3"/>
    <mergeCell ref="F73:F74"/>
  </mergeCells>
  <phoneticPr fontId="8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H56" sqref="H56:J56"/>
    </sheetView>
  </sheetViews>
  <sheetFormatPr defaultColWidth="9" defaultRowHeight="13.5"/>
  <cols>
    <col min="1" max="1" width="4.875" customWidth="1"/>
    <col min="2" max="2" width="8.875" customWidth="1"/>
    <col min="3" max="3" width="18.5" customWidth="1"/>
    <col min="4" max="4" width="21.25" customWidth="1"/>
    <col min="5" max="5" width="14.875"/>
    <col min="6" max="7" width="11.5"/>
    <col min="8" max="8" width="12.625"/>
    <col min="9" max="10" width="13.125"/>
  </cols>
  <sheetData>
    <row r="1" spans="1:10" ht="45" customHeight="1">
      <c r="A1" s="104" t="s">
        <v>129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>
      <c r="A2" s="113" t="s">
        <v>20</v>
      </c>
      <c r="B2" s="113" t="s">
        <v>130</v>
      </c>
      <c r="C2" s="116" t="s">
        <v>21</v>
      </c>
      <c r="D2" s="113" t="s">
        <v>22</v>
      </c>
      <c r="E2" s="116" t="s">
        <v>23</v>
      </c>
      <c r="F2" s="116" t="s">
        <v>24</v>
      </c>
      <c r="G2" s="116" t="s">
        <v>25</v>
      </c>
      <c r="H2" s="105" t="s">
        <v>223</v>
      </c>
      <c r="I2" s="106"/>
      <c r="J2" s="107"/>
    </row>
    <row r="3" spans="1:10">
      <c r="A3" s="114"/>
      <c r="B3" s="114"/>
      <c r="C3" s="117"/>
      <c r="D3" s="114"/>
      <c r="E3" s="117"/>
      <c r="F3" s="117"/>
      <c r="G3" s="117"/>
      <c r="H3" s="35" t="s">
        <v>26</v>
      </c>
      <c r="I3" s="35" t="s">
        <v>27</v>
      </c>
      <c r="J3" s="35" t="s">
        <v>28</v>
      </c>
    </row>
    <row r="4" spans="1:10" ht="14.25">
      <c r="A4" s="28">
        <v>1</v>
      </c>
      <c r="B4" s="29" t="s">
        <v>131</v>
      </c>
      <c r="C4" s="29" t="s">
        <v>132</v>
      </c>
      <c r="D4" s="29" t="s">
        <v>30</v>
      </c>
      <c r="E4" s="36">
        <v>256.89999999999998</v>
      </c>
      <c r="F4" s="36">
        <v>1</v>
      </c>
      <c r="G4" s="36">
        <v>1</v>
      </c>
      <c r="H4" s="36">
        <v>11.560499999999999</v>
      </c>
      <c r="I4" s="36">
        <v>5.7802499999999997</v>
      </c>
      <c r="J4" s="36">
        <v>5.7802499999999997</v>
      </c>
    </row>
    <row r="5" spans="1:10" ht="14.25">
      <c r="A5" s="28">
        <v>2</v>
      </c>
      <c r="B5" s="29" t="s">
        <v>133</v>
      </c>
      <c r="C5" s="29" t="s">
        <v>134</v>
      </c>
      <c r="D5" s="29" t="s">
        <v>30</v>
      </c>
      <c r="E5" s="36">
        <v>41.55</v>
      </c>
      <c r="F5" s="36">
        <v>1</v>
      </c>
      <c r="G5" s="36">
        <v>1</v>
      </c>
      <c r="H5" s="36">
        <v>1.86975</v>
      </c>
      <c r="I5" s="36">
        <v>0.93487500000000001</v>
      </c>
      <c r="J5" s="36">
        <v>0.93487500000000001</v>
      </c>
    </row>
    <row r="6" spans="1:10" ht="14.25">
      <c r="A6" s="28">
        <v>3</v>
      </c>
      <c r="B6" s="29" t="s">
        <v>133</v>
      </c>
      <c r="C6" s="29" t="s">
        <v>135</v>
      </c>
      <c r="D6" s="29" t="s">
        <v>30</v>
      </c>
      <c r="E6" s="36">
        <v>714.5</v>
      </c>
      <c r="F6" s="36">
        <v>1</v>
      </c>
      <c r="G6" s="36">
        <v>1</v>
      </c>
      <c r="H6" s="36">
        <v>32.152500000000003</v>
      </c>
      <c r="I6" s="36">
        <v>16.076250000000002</v>
      </c>
      <c r="J6" s="36">
        <v>16.076250000000002</v>
      </c>
    </row>
    <row r="7" spans="1:10" ht="14.25">
      <c r="A7" s="28">
        <v>4</v>
      </c>
      <c r="B7" s="29" t="s">
        <v>133</v>
      </c>
      <c r="C7" s="29" t="s">
        <v>136</v>
      </c>
      <c r="D7" s="29" t="s">
        <v>30</v>
      </c>
      <c r="E7" s="36">
        <v>170.13</v>
      </c>
      <c r="F7" s="36">
        <v>1</v>
      </c>
      <c r="G7" s="36">
        <v>1</v>
      </c>
      <c r="H7" s="36">
        <v>7.65585</v>
      </c>
      <c r="I7" s="36">
        <v>3.827925</v>
      </c>
      <c r="J7" s="36">
        <v>3.827925</v>
      </c>
    </row>
    <row r="8" spans="1:10" ht="14.25">
      <c r="A8" s="28">
        <v>5</v>
      </c>
      <c r="B8" s="29" t="s">
        <v>133</v>
      </c>
      <c r="C8" s="29" t="s">
        <v>137</v>
      </c>
      <c r="D8" s="29" t="s">
        <v>30</v>
      </c>
      <c r="E8" s="36">
        <v>585.76</v>
      </c>
      <c r="F8" s="36">
        <v>1</v>
      </c>
      <c r="G8" s="36">
        <v>1</v>
      </c>
      <c r="H8" s="36">
        <v>26.359200000000001</v>
      </c>
      <c r="I8" s="36">
        <v>13.179600000000001</v>
      </c>
      <c r="J8" s="36">
        <v>13.179600000000001</v>
      </c>
    </row>
    <row r="9" spans="1:10" ht="14.25">
      <c r="A9" s="28">
        <v>6</v>
      </c>
      <c r="B9" s="29" t="s">
        <v>133</v>
      </c>
      <c r="C9" s="29" t="s">
        <v>138</v>
      </c>
      <c r="D9" s="29" t="s">
        <v>30</v>
      </c>
      <c r="E9" s="36">
        <v>18.93</v>
      </c>
      <c r="F9" s="36">
        <v>1</v>
      </c>
      <c r="G9" s="36">
        <v>1</v>
      </c>
      <c r="H9" s="36">
        <v>0.85185</v>
      </c>
      <c r="I9" s="36">
        <v>0.425925</v>
      </c>
      <c r="J9" s="36">
        <v>0.425925</v>
      </c>
    </row>
    <row r="10" spans="1:10" ht="14.25">
      <c r="A10" s="28">
        <v>7</v>
      </c>
      <c r="B10" s="29" t="s">
        <v>133</v>
      </c>
      <c r="C10" s="29" t="s">
        <v>139</v>
      </c>
      <c r="D10" s="29" t="s">
        <v>30</v>
      </c>
      <c r="E10" s="36">
        <v>1187.32</v>
      </c>
      <c r="F10" s="36">
        <v>1</v>
      </c>
      <c r="G10" s="36">
        <v>1</v>
      </c>
      <c r="H10" s="36">
        <v>53.429400000000001</v>
      </c>
      <c r="I10" s="36">
        <v>26.714700000000001</v>
      </c>
      <c r="J10" s="36">
        <v>26.714700000000001</v>
      </c>
    </row>
    <row r="11" spans="1:10" ht="14.25">
      <c r="A11" s="28">
        <v>8</v>
      </c>
      <c r="B11" s="29" t="s">
        <v>133</v>
      </c>
      <c r="C11" s="29" t="s">
        <v>140</v>
      </c>
      <c r="D11" s="29" t="s">
        <v>30</v>
      </c>
      <c r="E11" s="36">
        <v>453.77</v>
      </c>
      <c r="F11" s="36">
        <v>1</v>
      </c>
      <c r="G11" s="36">
        <v>1</v>
      </c>
      <c r="H11" s="36">
        <v>20.419650000000001</v>
      </c>
      <c r="I11" s="36">
        <v>10.209825</v>
      </c>
      <c r="J11" s="36">
        <v>10.209825</v>
      </c>
    </row>
    <row r="12" spans="1:10" ht="14.25">
      <c r="A12" s="28">
        <v>9</v>
      </c>
      <c r="B12" s="29" t="s">
        <v>133</v>
      </c>
      <c r="C12" s="29" t="s">
        <v>141</v>
      </c>
      <c r="D12" s="29" t="s">
        <v>30</v>
      </c>
      <c r="E12" s="36">
        <v>244.45</v>
      </c>
      <c r="F12" s="36">
        <v>1</v>
      </c>
      <c r="G12" s="36">
        <v>1</v>
      </c>
      <c r="H12" s="36">
        <v>11.000249999999999</v>
      </c>
      <c r="I12" s="36">
        <v>5.5001249999999997</v>
      </c>
      <c r="J12" s="36">
        <v>5.5001249999999997</v>
      </c>
    </row>
    <row r="13" spans="1:10" ht="14.25">
      <c r="A13" s="28">
        <v>10</v>
      </c>
      <c r="B13" s="29" t="s">
        <v>133</v>
      </c>
      <c r="C13" s="29" t="s">
        <v>142</v>
      </c>
      <c r="D13" s="29" t="s">
        <v>30</v>
      </c>
      <c r="E13" s="36">
        <v>294.24</v>
      </c>
      <c r="F13" s="36">
        <v>1</v>
      </c>
      <c r="G13" s="36">
        <v>1</v>
      </c>
      <c r="H13" s="36">
        <v>13.2408</v>
      </c>
      <c r="I13" s="36">
        <v>6.6204000000000001</v>
      </c>
      <c r="J13" s="36">
        <v>6.6204000000000001</v>
      </c>
    </row>
    <row r="14" spans="1:10" ht="14.25">
      <c r="A14" s="28">
        <v>11</v>
      </c>
      <c r="B14" s="29" t="s">
        <v>133</v>
      </c>
      <c r="C14" s="29" t="s">
        <v>143</v>
      </c>
      <c r="D14" s="29" t="s">
        <v>30</v>
      </c>
      <c r="E14" s="36">
        <v>319.83</v>
      </c>
      <c r="F14" s="36">
        <v>1</v>
      </c>
      <c r="G14" s="36">
        <v>1</v>
      </c>
      <c r="H14" s="36">
        <v>14.39235</v>
      </c>
      <c r="I14" s="36">
        <v>7.1961750000000002</v>
      </c>
      <c r="J14" s="36">
        <v>7.1961750000000002</v>
      </c>
    </row>
    <row r="15" spans="1:10" ht="14.25">
      <c r="A15" s="28">
        <v>12</v>
      </c>
      <c r="B15" s="29" t="s">
        <v>133</v>
      </c>
      <c r="C15" s="29" t="s">
        <v>144</v>
      </c>
      <c r="D15" s="29" t="s">
        <v>30</v>
      </c>
      <c r="E15" s="36">
        <v>1134.78</v>
      </c>
      <c r="F15" s="36">
        <v>1</v>
      </c>
      <c r="G15" s="36">
        <v>1</v>
      </c>
      <c r="H15" s="36">
        <v>51.065100000000001</v>
      </c>
      <c r="I15" s="36">
        <v>25.532550000000001</v>
      </c>
      <c r="J15" s="36">
        <v>25.532550000000001</v>
      </c>
    </row>
    <row r="16" spans="1:10" ht="14.25">
      <c r="A16" s="28">
        <v>13</v>
      </c>
      <c r="B16" s="29" t="s">
        <v>145</v>
      </c>
      <c r="C16" s="29" t="s">
        <v>146</v>
      </c>
      <c r="D16" s="29" t="s">
        <v>30</v>
      </c>
      <c r="E16" s="36">
        <v>944.14</v>
      </c>
      <c r="F16" s="36">
        <v>1</v>
      </c>
      <c r="G16" s="36">
        <v>1</v>
      </c>
      <c r="H16" s="36">
        <v>42.4863</v>
      </c>
      <c r="I16" s="36">
        <v>21.24315</v>
      </c>
      <c r="J16" s="36">
        <v>21.24315</v>
      </c>
    </row>
    <row r="17" spans="1:10" ht="14.25">
      <c r="A17" s="28">
        <v>14</v>
      </c>
      <c r="B17" s="29" t="s">
        <v>145</v>
      </c>
      <c r="C17" s="29" t="s">
        <v>147</v>
      </c>
      <c r="D17" s="29" t="s">
        <v>30</v>
      </c>
      <c r="E17" s="36">
        <v>49.81</v>
      </c>
      <c r="F17" s="36">
        <v>1</v>
      </c>
      <c r="G17" s="36">
        <v>1</v>
      </c>
      <c r="H17" s="36">
        <v>2.2414499999999999</v>
      </c>
      <c r="I17" s="36">
        <v>1.120725</v>
      </c>
      <c r="J17" s="36">
        <v>1.120725</v>
      </c>
    </row>
    <row r="18" spans="1:10" ht="14.25">
      <c r="A18" s="28">
        <v>15</v>
      </c>
      <c r="B18" s="29" t="s">
        <v>145</v>
      </c>
      <c r="C18" s="29" t="s">
        <v>148</v>
      </c>
      <c r="D18" s="29" t="s">
        <v>30</v>
      </c>
      <c r="E18" s="36">
        <v>153.94</v>
      </c>
      <c r="F18" s="36">
        <v>1</v>
      </c>
      <c r="G18" s="36">
        <v>1</v>
      </c>
      <c r="H18" s="36">
        <v>6.9272999999999998</v>
      </c>
      <c r="I18" s="36">
        <v>3.4636499999999999</v>
      </c>
      <c r="J18" s="36">
        <v>3.4636499999999999</v>
      </c>
    </row>
    <row r="19" spans="1:10" ht="14.25">
      <c r="A19" s="28">
        <v>16</v>
      </c>
      <c r="B19" s="29" t="s">
        <v>145</v>
      </c>
      <c r="C19" s="29" t="s">
        <v>149</v>
      </c>
      <c r="D19" s="29" t="s">
        <v>30</v>
      </c>
      <c r="E19" s="36">
        <v>757.86</v>
      </c>
      <c r="F19" s="36">
        <v>1</v>
      </c>
      <c r="G19" s="36">
        <v>1</v>
      </c>
      <c r="H19" s="36">
        <v>34.103700000000003</v>
      </c>
      <c r="I19" s="36">
        <v>17.051850000000002</v>
      </c>
      <c r="J19" s="36">
        <v>17.051850000000002</v>
      </c>
    </row>
    <row r="20" spans="1:10" ht="14.25">
      <c r="A20" s="28">
        <v>17</v>
      </c>
      <c r="B20" s="29" t="s">
        <v>145</v>
      </c>
      <c r="C20" s="29" t="s">
        <v>150</v>
      </c>
      <c r="D20" s="29" t="s">
        <v>30</v>
      </c>
      <c r="E20" s="36">
        <v>636.4</v>
      </c>
      <c r="F20" s="36">
        <v>1</v>
      </c>
      <c r="G20" s="36">
        <v>1</v>
      </c>
      <c r="H20" s="36">
        <v>28.638000000000002</v>
      </c>
      <c r="I20" s="36">
        <v>14.319000000000001</v>
      </c>
      <c r="J20" s="36">
        <v>14.319000000000001</v>
      </c>
    </row>
    <row r="21" spans="1:10" ht="14.25">
      <c r="A21" s="28">
        <v>18</v>
      </c>
      <c r="B21" s="29" t="s">
        <v>145</v>
      </c>
      <c r="C21" s="29" t="s">
        <v>151</v>
      </c>
      <c r="D21" s="29" t="s">
        <v>30</v>
      </c>
      <c r="E21" s="36">
        <v>1010.12</v>
      </c>
      <c r="F21" s="36">
        <v>1</v>
      </c>
      <c r="G21" s="36">
        <v>1</v>
      </c>
      <c r="H21" s="36">
        <v>45.455399999999997</v>
      </c>
      <c r="I21" s="36">
        <v>22.727699999999999</v>
      </c>
      <c r="J21" s="36">
        <v>22.727699999999999</v>
      </c>
    </row>
    <row r="22" spans="1:10" ht="14.25">
      <c r="A22" s="28">
        <v>19</v>
      </c>
      <c r="B22" s="29" t="s">
        <v>145</v>
      </c>
      <c r="C22" s="29" t="s">
        <v>152</v>
      </c>
      <c r="D22" s="29" t="s">
        <v>30</v>
      </c>
      <c r="E22" s="36">
        <v>1766.87</v>
      </c>
      <c r="F22" s="36">
        <v>1</v>
      </c>
      <c r="G22" s="36">
        <v>1</v>
      </c>
      <c r="H22" s="36">
        <v>79.509150000000005</v>
      </c>
      <c r="I22" s="36">
        <v>39.754575000000003</v>
      </c>
      <c r="J22" s="36">
        <v>39.754575000000003</v>
      </c>
    </row>
    <row r="23" spans="1:10" ht="14.25">
      <c r="A23" s="28">
        <v>20</v>
      </c>
      <c r="B23" s="29" t="s">
        <v>145</v>
      </c>
      <c r="C23" s="29" t="s">
        <v>153</v>
      </c>
      <c r="D23" s="29" t="s">
        <v>30</v>
      </c>
      <c r="E23" s="36">
        <v>1043.31</v>
      </c>
      <c r="F23" s="36">
        <v>1</v>
      </c>
      <c r="G23" s="36">
        <v>1</v>
      </c>
      <c r="H23" s="36">
        <v>46.948950000000004</v>
      </c>
      <c r="I23" s="36">
        <v>23.474475000000002</v>
      </c>
      <c r="J23" s="36">
        <v>23.474475000000002</v>
      </c>
    </row>
    <row r="24" spans="1:10" ht="14.25">
      <c r="A24" s="28">
        <v>21</v>
      </c>
      <c r="B24" s="29" t="s">
        <v>145</v>
      </c>
      <c r="C24" s="29" t="s">
        <v>154</v>
      </c>
      <c r="D24" s="29" t="s">
        <v>30</v>
      </c>
      <c r="E24" s="36">
        <v>1076.3</v>
      </c>
      <c r="F24" s="36">
        <v>1</v>
      </c>
      <c r="G24" s="36">
        <v>1</v>
      </c>
      <c r="H24" s="36">
        <v>48.433500000000002</v>
      </c>
      <c r="I24" s="36">
        <v>24.216750000000001</v>
      </c>
      <c r="J24" s="36">
        <v>24.216750000000001</v>
      </c>
    </row>
    <row r="25" spans="1:10" ht="14.25">
      <c r="A25" s="28">
        <v>22</v>
      </c>
      <c r="B25" s="29" t="s">
        <v>145</v>
      </c>
      <c r="C25" s="29" t="s">
        <v>155</v>
      </c>
      <c r="D25" s="29" t="s">
        <v>30</v>
      </c>
      <c r="E25" s="36">
        <v>83.42</v>
      </c>
      <c r="F25" s="36"/>
      <c r="G25" s="36"/>
      <c r="H25" s="36">
        <v>3.7538999999999998</v>
      </c>
      <c r="I25" s="36">
        <v>1.8769499999999999</v>
      </c>
      <c r="J25" s="36">
        <v>1.8769499999999999</v>
      </c>
    </row>
    <row r="26" spans="1:10" ht="14.25">
      <c r="A26" s="28">
        <v>23</v>
      </c>
      <c r="B26" s="29" t="s">
        <v>156</v>
      </c>
      <c r="C26" s="29" t="s">
        <v>157</v>
      </c>
      <c r="D26" s="29" t="s">
        <v>30</v>
      </c>
      <c r="E26" s="36">
        <v>7.48</v>
      </c>
      <c r="F26" s="36">
        <v>1</v>
      </c>
      <c r="G26" s="36">
        <v>1</v>
      </c>
      <c r="H26" s="36">
        <v>0.33660000000000001</v>
      </c>
      <c r="I26" s="36">
        <v>0.16830000000000001</v>
      </c>
      <c r="J26" s="36">
        <v>0.16830000000000001</v>
      </c>
    </row>
    <row r="27" spans="1:10" ht="14.25">
      <c r="A27" s="28">
        <v>24</v>
      </c>
      <c r="B27" s="29" t="s">
        <v>156</v>
      </c>
      <c r="C27" s="29" t="s">
        <v>158</v>
      </c>
      <c r="D27" s="29" t="s">
        <v>30</v>
      </c>
      <c r="E27" s="36">
        <v>25.16</v>
      </c>
      <c r="F27" s="36">
        <v>1</v>
      </c>
      <c r="G27" s="36">
        <v>1</v>
      </c>
      <c r="H27" s="36">
        <v>1.1322000000000001</v>
      </c>
      <c r="I27" s="36">
        <v>0.56610000000000005</v>
      </c>
      <c r="J27" s="36">
        <v>0.56610000000000005</v>
      </c>
    </row>
    <row r="28" spans="1:10" ht="14.25">
      <c r="A28" s="28">
        <v>25</v>
      </c>
      <c r="B28" s="29" t="s">
        <v>156</v>
      </c>
      <c r="C28" s="29" t="s">
        <v>159</v>
      </c>
      <c r="D28" s="29" t="s">
        <v>30</v>
      </c>
      <c r="E28" s="36">
        <v>189.06</v>
      </c>
      <c r="F28" s="36">
        <v>1</v>
      </c>
      <c r="G28" s="36">
        <v>1</v>
      </c>
      <c r="H28" s="36">
        <v>8.5076999999999998</v>
      </c>
      <c r="I28" s="36">
        <v>4.2538499999999999</v>
      </c>
      <c r="J28" s="36">
        <v>4.2538499999999999</v>
      </c>
    </row>
    <row r="29" spans="1:10" ht="14.25">
      <c r="A29" s="28">
        <v>26</v>
      </c>
      <c r="B29" s="29" t="s">
        <v>156</v>
      </c>
      <c r="C29" s="29" t="s">
        <v>160</v>
      </c>
      <c r="D29" s="29" t="s">
        <v>30</v>
      </c>
      <c r="E29" s="36">
        <v>46.5</v>
      </c>
      <c r="F29" s="36">
        <v>1</v>
      </c>
      <c r="G29" s="36">
        <v>1</v>
      </c>
      <c r="H29" s="36">
        <v>2.0924999999999998</v>
      </c>
      <c r="I29" s="36">
        <v>1.0462499999999999</v>
      </c>
      <c r="J29" s="36">
        <v>1.0462499999999999</v>
      </c>
    </row>
    <row r="30" spans="1:10" ht="14.25">
      <c r="A30" s="28">
        <v>27</v>
      </c>
      <c r="B30" s="29" t="s">
        <v>156</v>
      </c>
      <c r="C30" s="29" t="s">
        <v>161</v>
      </c>
      <c r="D30" s="29" t="s">
        <v>30</v>
      </c>
      <c r="E30" s="36">
        <v>472.45</v>
      </c>
      <c r="F30" s="36">
        <v>1</v>
      </c>
      <c r="G30" s="36">
        <v>1</v>
      </c>
      <c r="H30" s="36">
        <v>21.260249999999999</v>
      </c>
      <c r="I30" s="36">
        <v>10.630125</v>
      </c>
      <c r="J30" s="36">
        <v>10.630125</v>
      </c>
    </row>
    <row r="31" spans="1:10" ht="14.25">
      <c r="A31" s="28">
        <v>28</v>
      </c>
      <c r="B31" s="29" t="s">
        <v>156</v>
      </c>
      <c r="C31" s="29" t="s">
        <v>162</v>
      </c>
      <c r="D31" s="29" t="s">
        <v>30</v>
      </c>
      <c r="E31" s="36">
        <v>31.72</v>
      </c>
      <c r="F31" s="36">
        <v>1</v>
      </c>
      <c r="G31" s="36">
        <v>1</v>
      </c>
      <c r="H31" s="36">
        <v>1.4274</v>
      </c>
      <c r="I31" s="36">
        <v>0.7137</v>
      </c>
      <c r="J31" s="36">
        <v>0.7137</v>
      </c>
    </row>
    <row r="32" spans="1:10" ht="14.25">
      <c r="A32" s="28">
        <v>29</v>
      </c>
      <c r="B32" s="29" t="s">
        <v>156</v>
      </c>
      <c r="C32" s="29" t="s">
        <v>163</v>
      </c>
      <c r="D32" s="29" t="s">
        <v>30</v>
      </c>
      <c r="E32" s="36">
        <v>4.87</v>
      </c>
      <c r="F32" s="36">
        <v>1</v>
      </c>
      <c r="G32" s="36">
        <v>1</v>
      </c>
      <c r="H32" s="36">
        <v>0.21915000000000001</v>
      </c>
      <c r="I32" s="36">
        <v>0.10957500000000001</v>
      </c>
      <c r="J32" s="36">
        <v>0.10957500000000001</v>
      </c>
    </row>
    <row r="33" spans="1:10" ht="14.25">
      <c r="A33" s="28">
        <v>30</v>
      </c>
      <c r="B33" s="29" t="s">
        <v>156</v>
      </c>
      <c r="C33" s="29" t="s">
        <v>164</v>
      </c>
      <c r="D33" s="29" t="s">
        <v>30</v>
      </c>
      <c r="E33" s="36">
        <v>148.5</v>
      </c>
      <c r="F33" s="36">
        <v>1</v>
      </c>
      <c r="G33" s="36">
        <v>1</v>
      </c>
      <c r="H33" s="36">
        <v>6.6825000000000001</v>
      </c>
      <c r="I33" s="36">
        <v>3.3412500000000001</v>
      </c>
      <c r="J33" s="36">
        <v>3.3412500000000001</v>
      </c>
    </row>
    <row r="34" spans="1:10" ht="14.25">
      <c r="A34" s="28">
        <v>31</v>
      </c>
      <c r="B34" s="29" t="s">
        <v>156</v>
      </c>
      <c r="C34" s="29" t="s">
        <v>165</v>
      </c>
      <c r="D34" s="29" t="s">
        <v>30</v>
      </c>
      <c r="E34" s="36">
        <v>484.6</v>
      </c>
      <c r="F34" s="36">
        <v>1</v>
      </c>
      <c r="G34" s="36">
        <v>1</v>
      </c>
      <c r="H34" s="36">
        <v>21.806999999999999</v>
      </c>
      <c r="I34" s="36">
        <v>10.903499999999999</v>
      </c>
      <c r="J34" s="36">
        <v>10.903499999999999</v>
      </c>
    </row>
    <row r="35" spans="1:10" ht="14.25">
      <c r="A35" s="28">
        <v>32</v>
      </c>
      <c r="B35" s="29" t="s">
        <v>156</v>
      </c>
      <c r="C35" s="29" t="s">
        <v>166</v>
      </c>
      <c r="D35" s="29" t="s">
        <v>30</v>
      </c>
      <c r="E35" s="36">
        <v>106.99</v>
      </c>
      <c r="F35" s="36">
        <v>1</v>
      </c>
      <c r="G35" s="36">
        <v>1</v>
      </c>
      <c r="H35" s="36">
        <v>4.8145499999999997</v>
      </c>
      <c r="I35" s="36">
        <v>2.4072749999999998</v>
      </c>
      <c r="J35" s="36">
        <v>2.4072749999999998</v>
      </c>
    </row>
    <row r="36" spans="1:10" ht="14.25">
      <c r="A36" s="28">
        <v>33</v>
      </c>
      <c r="B36" s="29" t="s">
        <v>156</v>
      </c>
      <c r="C36" s="29" t="s">
        <v>167</v>
      </c>
      <c r="D36" s="29" t="s">
        <v>30</v>
      </c>
      <c r="E36" s="36">
        <v>36.299999999999997</v>
      </c>
      <c r="F36" s="36">
        <v>1</v>
      </c>
      <c r="G36" s="36">
        <v>1</v>
      </c>
      <c r="H36" s="36">
        <v>1.6335</v>
      </c>
      <c r="I36" s="36">
        <v>0.81674999999999998</v>
      </c>
      <c r="J36" s="36">
        <v>0.81674999999999998</v>
      </c>
    </row>
    <row r="37" spans="1:10" ht="14.25">
      <c r="A37" s="28">
        <v>34</v>
      </c>
      <c r="B37" s="29" t="s">
        <v>156</v>
      </c>
      <c r="C37" s="29" t="s">
        <v>168</v>
      </c>
      <c r="D37" s="29" t="s">
        <v>30</v>
      </c>
      <c r="E37" s="36">
        <v>86.79</v>
      </c>
      <c r="F37" s="36">
        <v>1</v>
      </c>
      <c r="G37" s="36">
        <v>1</v>
      </c>
      <c r="H37" s="36">
        <v>3.9055499999999999</v>
      </c>
      <c r="I37" s="36">
        <v>1.9527749999999999</v>
      </c>
      <c r="J37" s="36">
        <v>1.9527749999999999</v>
      </c>
    </row>
    <row r="38" spans="1:10" ht="14.25">
      <c r="A38" s="28">
        <v>35</v>
      </c>
      <c r="B38" s="29" t="s">
        <v>156</v>
      </c>
      <c r="C38" s="29" t="s">
        <v>169</v>
      </c>
      <c r="D38" s="29" t="s">
        <v>30</v>
      </c>
      <c r="E38" s="36">
        <v>98.33</v>
      </c>
      <c r="F38" s="36">
        <v>1</v>
      </c>
      <c r="G38" s="36">
        <v>1</v>
      </c>
      <c r="H38" s="36">
        <v>4.4248500000000002</v>
      </c>
      <c r="I38" s="36">
        <v>2.2124250000000001</v>
      </c>
      <c r="J38" s="36">
        <v>2.2124250000000001</v>
      </c>
    </row>
    <row r="39" spans="1:10" ht="14.25">
      <c r="A39" s="28">
        <v>36</v>
      </c>
      <c r="B39" s="29" t="s">
        <v>156</v>
      </c>
      <c r="C39" s="29" t="s">
        <v>170</v>
      </c>
      <c r="D39" s="29" t="s">
        <v>30</v>
      </c>
      <c r="E39" s="36">
        <v>156.54</v>
      </c>
      <c r="F39" s="36">
        <v>1</v>
      </c>
      <c r="G39" s="36">
        <v>1</v>
      </c>
      <c r="H39" s="36">
        <v>7.0442999999999998</v>
      </c>
      <c r="I39" s="36">
        <v>3.5221499999999999</v>
      </c>
      <c r="J39" s="36">
        <v>3.5221499999999999</v>
      </c>
    </row>
    <row r="40" spans="1:10" ht="14.25">
      <c r="A40" s="28">
        <v>37</v>
      </c>
      <c r="B40" s="29" t="s">
        <v>171</v>
      </c>
      <c r="C40" s="29" t="s">
        <v>172</v>
      </c>
      <c r="D40" s="29" t="s">
        <v>30</v>
      </c>
      <c r="E40" s="36">
        <v>183.68</v>
      </c>
      <c r="F40" s="36">
        <v>1</v>
      </c>
      <c r="G40" s="36">
        <v>1</v>
      </c>
      <c r="H40" s="36">
        <v>8.2655999999999992</v>
      </c>
      <c r="I40" s="36">
        <v>4.1327999999999996</v>
      </c>
      <c r="J40" s="36">
        <v>4.1327999999999996</v>
      </c>
    </row>
    <row r="41" spans="1:10" ht="14.25">
      <c r="A41" s="28">
        <v>38</v>
      </c>
      <c r="B41" s="29" t="s">
        <v>171</v>
      </c>
      <c r="C41" s="29" t="s">
        <v>173</v>
      </c>
      <c r="D41" s="29" t="s">
        <v>30</v>
      </c>
      <c r="E41" s="36">
        <v>170.88</v>
      </c>
      <c r="F41" s="36">
        <v>1</v>
      </c>
      <c r="G41" s="36">
        <v>1</v>
      </c>
      <c r="H41" s="36">
        <v>7.6896000000000004</v>
      </c>
      <c r="I41" s="36">
        <v>3.8448000000000002</v>
      </c>
      <c r="J41" s="36">
        <v>3.8448000000000002</v>
      </c>
    </row>
    <row r="42" spans="1:10" ht="14.25">
      <c r="A42" s="28">
        <v>39</v>
      </c>
      <c r="B42" s="29" t="s">
        <v>171</v>
      </c>
      <c r="C42" s="29" t="s">
        <v>174</v>
      </c>
      <c r="D42" s="29" t="s">
        <v>30</v>
      </c>
      <c r="E42" s="36">
        <v>24.13</v>
      </c>
      <c r="F42" s="36">
        <v>1</v>
      </c>
      <c r="G42" s="36">
        <v>1</v>
      </c>
      <c r="H42" s="36">
        <v>1.08585</v>
      </c>
      <c r="I42" s="36">
        <v>0.54292499999999999</v>
      </c>
      <c r="J42" s="36">
        <v>0.54292499999999999</v>
      </c>
    </row>
    <row r="43" spans="1:10" ht="14.25">
      <c r="A43" s="28">
        <v>40</v>
      </c>
      <c r="B43" s="29" t="s">
        <v>175</v>
      </c>
      <c r="C43" s="29" t="s">
        <v>176</v>
      </c>
      <c r="D43" s="29" t="s">
        <v>30</v>
      </c>
      <c r="E43" s="36">
        <v>64.77</v>
      </c>
      <c r="F43" s="36">
        <v>1</v>
      </c>
      <c r="G43" s="36">
        <v>1</v>
      </c>
      <c r="H43" s="36">
        <v>2.91465</v>
      </c>
      <c r="I43" s="36">
        <v>1.457325</v>
      </c>
      <c r="J43" s="36">
        <v>1.457325</v>
      </c>
    </row>
    <row r="44" spans="1:10" ht="14.25">
      <c r="A44" s="122" t="s">
        <v>26</v>
      </c>
      <c r="B44" s="122"/>
      <c r="C44" s="122"/>
      <c r="D44" s="29" t="s">
        <v>30</v>
      </c>
      <c r="E44" s="37">
        <f>SUM(E4:E43)</f>
        <v>15283.08</v>
      </c>
      <c r="F44" s="38"/>
      <c r="G44" s="38"/>
      <c r="H44" s="37">
        <f>SUM(H4:H43)</f>
        <v>687.73860000000002</v>
      </c>
      <c r="I44" s="37">
        <f>SUM(I4:I43)</f>
        <v>343.86930000000001</v>
      </c>
      <c r="J44" s="37">
        <f>SUM(J4:J43)</f>
        <v>343.86930000000001</v>
      </c>
    </row>
    <row r="45" spans="1:10">
      <c r="A45" s="113" t="s">
        <v>20</v>
      </c>
      <c r="B45" s="113" t="s">
        <v>130</v>
      </c>
      <c r="C45" s="116" t="s">
        <v>21</v>
      </c>
      <c r="D45" s="113" t="s">
        <v>22</v>
      </c>
      <c r="E45" s="116" t="s">
        <v>23</v>
      </c>
      <c r="F45" s="116" t="s">
        <v>24</v>
      </c>
      <c r="G45" s="116" t="s">
        <v>25</v>
      </c>
      <c r="H45" s="105" t="s">
        <v>223</v>
      </c>
      <c r="I45" s="106"/>
      <c r="J45" s="107"/>
    </row>
    <row r="46" spans="1:10">
      <c r="A46" s="114"/>
      <c r="B46" s="114"/>
      <c r="C46" s="117"/>
      <c r="D46" s="114"/>
      <c r="E46" s="117"/>
      <c r="F46" s="117"/>
      <c r="G46" s="117"/>
      <c r="H46" s="35" t="s">
        <v>26</v>
      </c>
      <c r="I46" s="35" t="s">
        <v>27</v>
      </c>
      <c r="J46" s="35" t="s">
        <v>28</v>
      </c>
    </row>
    <row r="47" spans="1:10" ht="15.75">
      <c r="A47" s="30">
        <v>1</v>
      </c>
      <c r="B47" s="124" t="s">
        <v>156</v>
      </c>
      <c r="C47" s="32" t="s">
        <v>167</v>
      </c>
      <c r="D47" s="29" t="s">
        <v>177</v>
      </c>
      <c r="E47" s="39">
        <v>337.34</v>
      </c>
      <c r="F47" s="36">
        <v>1</v>
      </c>
      <c r="G47" s="36">
        <v>1</v>
      </c>
      <c r="H47" s="40">
        <f t="shared" ref="H47:H54" si="0">E47*300/10000</f>
        <v>10.120200000000001</v>
      </c>
      <c r="I47" s="40">
        <f t="shared" ref="I47:I55" si="1">H47/2</f>
        <v>5.0601000000000003</v>
      </c>
      <c r="J47" s="49">
        <f t="shared" ref="J47:J55" si="2">H47/2</f>
        <v>5.0601000000000003</v>
      </c>
    </row>
    <row r="48" spans="1:10" ht="15.75">
      <c r="A48" s="30">
        <v>2</v>
      </c>
      <c r="B48" s="124"/>
      <c r="C48" s="32" t="s">
        <v>178</v>
      </c>
      <c r="D48" s="29" t="s">
        <v>177</v>
      </c>
      <c r="E48" s="39">
        <v>137.30000000000001</v>
      </c>
      <c r="F48" s="36">
        <v>1</v>
      </c>
      <c r="G48" s="36">
        <v>1</v>
      </c>
      <c r="H48" s="40">
        <f t="shared" si="0"/>
        <v>4.1189999999999998</v>
      </c>
      <c r="I48" s="40">
        <f t="shared" si="1"/>
        <v>2.0594999999999999</v>
      </c>
      <c r="J48" s="49">
        <f t="shared" si="2"/>
        <v>2.0594999999999999</v>
      </c>
    </row>
    <row r="49" spans="1:10" ht="15.75">
      <c r="A49" s="30">
        <v>3</v>
      </c>
      <c r="B49" s="124"/>
      <c r="C49" s="32" t="s">
        <v>163</v>
      </c>
      <c r="D49" s="29" t="s">
        <v>177</v>
      </c>
      <c r="E49" s="39">
        <v>568.02</v>
      </c>
      <c r="F49" s="36">
        <v>1</v>
      </c>
      <c r="G49" s="36">
        <v>1</v>
      </c>
      <c r="H49" s="40">
        <f t="shared" si="0"/>
        <v>17.040600000000001</v>
      </c>
      <c r="I49" s="40">
        <f t="shared" si="1"/>
        <v>8.5203000000000007</v>
      </c>
      <c r="J49" s="49">
        <f t="shared" si="2"/>
        <v>8.5203000000000007</v>
      </c>
    </row>
    <row r="50" spans="1:10" ht="15.75">
      <c r="A50" s="30">
        <v>4</v>
      </c>
      <c r="B50" s="124"/>
      <c r="C50" s="32" t="s">
        <v>179</v>
      </c>
      <c r="D50" s="29" t="s">
        <v>177</v>
      </c>
      <c r="E50" s="39">
        <v>161.25</v>
      </c>
      <c r="F50" s="36">
        <v>1</v>
      </c>
      <c r="G50" s="36">
        <v>1</v>
      </c>
      <c r="H50" s="40">
        <f t="shared" si="0"/>
        <v>4.8375000000000004</v>
      </c>
      <c r="I50" s="40">
        <f t="shared" si="1"/>
        <v>2.4187500000000002</v>
      </c>
      <c r="J50" s="49">
        <f t="shared" si="2"/>
        <v>2.4187500000000002</v>
      </c>
    </row>
    <row r="51" spans="1:10" ht="15.75">
      <c r="A51" s="30">
        <v>5</v>
      </c>
      <c r="B51" s="124"/>
      <c r="C51" s="32" t="s">
        <v>165</v>
      </c>
      <c r="D51" s="29" t="s">
        <v>177</v>
      </c>
      <c r="E51" s="39">
        <v>59.7</v>
      </c>
      <c r="F51" s="36">
        <v>1</v>
      </c>
      <c r="G51" s="36">
        <v>1</v>
      </c>
      <c r="H51" s="40">
        <f t="shared" si="0"/>
        <v>1.7909999999999999</v>
      </c>
      <c r="I51" s="40">
        <f t="shared" si="1"/>
        <v>0.89549999999999996</v>
      </c>
      <c r="J51" s="49">
        <f t="shared" si="2"/>
        <v>0.89549999999999996</v>
      </c>
    </row>
    <row r="52" spans="1:10" ht="15.75">
      <c r="A52" s="30">
        <v>6</v>
      </c>
      <c r="B52" s="31" t="s">
        <v>145</v>
      </c>
      <c r="C52" s="32" t="s">
        <v>147</v>
      </c>
      <c r="D52" s="29" t="s">
        <v>177</v>
      </c>
      <c r="E52" s="39">
        <v>138.77000000000001</v>
      </c>
      <c r="F52" s="36">
        <v>1</v>
      </c>
      <c r="G52" s="36">
        <v>1</v>
      </c>
      <c r="H52" s="40">
        <f t="shared" si="0"/>
        <v>4.1631</v>
      </c>
      <c r="I52" s="40">
        <f t="shared" si="1"/>
        <v>2.08155</v>
      </c>
      <c r="J52" s="49">
        <f t="shared" si="2"/>
        <v>2.08155</v>
      </c>
    </row>
    <row r="53" spans="1:10" ht="15.75">
      <c r="A53" s="30">
        <v>7</v>
      </c>
      <c r="B53" s="124" t="s">
        <v>133</v>
      </c>
      <c r="C53" s="32" t="s">
        <v>142</v>
      </c>
      <c r="D53" s="29" t="s">
        <v>177</v>
      </c>
      <c r="E53" s="39">
        <v>536.49</v>
      </c>
      <c r="F53" s="36">
        <v>1</v>
      </c>
      <c r="G53" s="36">
        <v>1</v>
      </c>
      <c r="H53" s="40">
        <f t="shared" si="0"/>
        <v>16.0947</v>
      </c>
      <c r="I53" s="40">
        <f t="shared" si="1"/>
        <v>8.0473499999999998</v>
      </c>
      <c r="J53" s="49">
        <f t="shared" si="2"/>
        <v>8.0473499999999998</v>
      </c>
    </row>
    <row r="54" spans="1:10" ht="15.75">
      <c r="A54" s="30">
        <v>8</v>
      </c>
      <c r="B54" s="124"/>
      <c r="C54" s="32" t="s">
        <v>180</v>
      </c>
      <c r="D54" s="29" t="s">
        <v>177</v>
      </c>
      <c r="E54" s="39">
        <v>499.1</v>
      </c>
      <c r="F54" s="36">
        <v>1</v>
      </c>
      <c r="G54" s="36">
        <v>1</v>
      </c>
      <c r="H54" s="40">
        <f t="shared" si="0"/>
        <v>14.973000000000001</v>
      </c>
      <c r="I54" s="40">
        <f t="shared" si="1"/>
        <v>7.4865000000000004</v>
      </c>
      <c r="J54" s="49">
        <f t="shared" si="2"/>
        <v>7.4865000000000004</v>
      </c>
    </row>
    <row r="55" spans="1:10" ht="14.25">
      <c r="A55" s="123" t="s">
        <v>26</v>
      </c>
      <c r="B55" s="123"/>
      <c r="C55" s="123"/>
      <c r="D55" s="29" t="s">
        <v>177</v>
      </c>
      <c r="E55" s="41">
        <f>SUM(E47:E54)</f>
        <v>2437.9699999999998</v>
      </c>
      <c r="F55" s="42"/>
      <c r="G55" s="43"/>
      <c r="H55" s="44">
        <f>E55*300/10000</f>
        <v>73.139099999999999</v>
      </c>
      <c r="I55" s="44">
        <f t="shared" si="1"/>
        <v>36.56955</v>
      </c>
      <c r="J55" s="50">
        <f t="shared" si="2"/>
        <v>36.56955</v>
      </c>
    </row>
    <row r="56" spans="1:10">
      <c r="A56" s="113" t="s">
        <v>20</v>
      </c>
      <c r="B56" s="113" t="s">
        <v>130</v>
      </c>
      <c r="C56" s="116" t="s">
        <v>21</v>
      </c>
      <c r="D56" s="113" t="s">
        <v>22</v>
      </c>
      <c r="E56" s="116" t="s">
        <v>23</v>
      </c>
      <c r="F56" s="116" t="s">
        <v>24</v>
      </c>
      <c r="G56" s="116" t="s">
        <v>25</v>
      </c>
      <c r="H56" s="105" t="s">
        <v>223</v>
      </c>
      <c r="I56" s="106"/>
      <c r="J56" s="107"/>
    </row>
    <row r="57" spans="1:10">
      <c r="A57" s="114"/>
      <c r="B57" s="114"/>
      <c r="C57" s="117"/>
      <c r="D57" s="114"/>
      <c r="E57" s="117"/>
      <c r="F57" s="117"/>
      <c r="G57" s="117"/>
      <c r="H57" s="35" t="s">
        <v>26</v>
      </c>
      <c r="I57" s="35" t="s">
        <v>27</v>
      </c>
      <c r="J57" s="35" t="s">
        <v>28</v>
      </c>
    </row>
    <row r="58" spans="1:10" ht="15">
      <c r="A58" s="28">
        <v>1</v>
      </c>
      <c r="B58" s="123" t="s">
        <v>175</v>
      </c>
      <c r="C58" s="33" t="s">
        <v>181</v>
      </c>
      <c r="D58" s="34" t="s">
        <v>182</v>
      </c>
      <c r="E58" s="45">
        <v>1717.18</v>
      </c>
      <c r="F58" s="46"/>
      <c r="G58" s="46"/>
      <c r="H58" s="47">
        <v>60.101300000000002</v>
      </c>
      <c r="I58" s="47">
        <v>30.050650000000001</v>
      </c>
      <c r="J58" s="47">
        <v>30.050650000000001</v>
      </c>
    </row>
    <row r="59" spans="1:10" ht="15">
      <c r="A59" s="28">
        <v>2</v>
      </c>
      <c r="B59" s="123"/>
      <c r="C59" s="33" t="s">
        <v>183</v>
      </c>
      <c r="D59" s="34" t="s">
        <v>182</v>
      </c>
      <c r="E59" s="45">
        <v>1066.19</v>
      </c>
      <c r="F59" s="46"/>
      <c r="G59" s="46"/>
      <c r="H59" s="47">
        <v>37.316650000000003</v>
      </c>
      <c r="I59" s="47">
        <v>18.658325000000001</v>
      </c>
      <c r="J59" s="47">
        <v>18.658325000000001</v>
      </c>
    </row>
    <row r="60" spans="1:10" ht="15">
      <c r="A60" s="28">
        <v>3</v>
      </c>
      <c r="B60" s="123"/>
      <c r="C60" s="33" t="s">
        <v>184</v>
      </c>
      <c r="D60" s="34" t="s">
        <v>182</v>
      </c>
      <c r="E60" s="45">
        <v>561.66999999999996</v>
      </c>
      <c r="F60" s="46"/>
      <c r="G60" s="46"/>
      <c r="H60" s="47">
        <v>19.658449999999998</v>
      </c>
      <c r="I60" s="47">
        <v>9.8292249999999992</v>
      </c>
      <c r="J60" s="47">
        <v>9.8292249999999992</v>
      </c>
    </row>
    <row r="61" spans="1:10" ht="15">
      <c r="A61" s="28">
        <v>4</v>
      </c>
      <c r="B61" s="123"/>
      <c r="C61" s="33" t="s">
        <v>176</v>
      </c>
      <c r="D61" s="34" t="s">
        <v>182</v>
      </c>
      <c r="E61" s="45">
        <v>1252.47</v>
      </c>
      <c r="F61" s="46"/>
      <c r="G61" s="46"/>
      <c r="H61" s="47">
        <v>43.836449999999999</v>
      </c>
      <c r="I61" s="47">
        <v>21.918225</v>
      </c>
      <c r="J61" s="47">
        <v>21.918225</v>
      </c>
    </row>
    <row r="62" spans="1:10" ht="15">
      <c r="A62" s="28">
        <v>5</v>
      </c>
      <c r="B62" s="123"/>
      <c r="C62" s="33" t="s">
        <v>185</v>
      </c>
      <c r="D62" s="34" t="s">
        <v>182</v>
      </c>
      <c r="E62" s="48">
        <v>607.20000000000005</v>
      </c>
      <c r="F62" s="46"/>
      <c r="G62" s="46"/>
      <c r="H62" s="47">
        <v>21.251999999999999</v>
      </c>
      <c r="I62" s="47">
        <v>10.625999999999999</v>
      </c>
      <c r="J62" s="47">
        <v>10.625999999999999</v>
      </c>
    </row>
    <row r="63" spans="1:10" ht="15">
      <c r="A63" s="28">
        <v>6</v>
      </c>
      <c r="B63" s="123"/>
      <c r="C63" s="33" t="s">
        <v>186</v>
      </c>
      <c r="D63" s="34" t="s">
        <v>182</v>
      </c>
      <c r="E63" s="45">
        <v>288.14</v>
      </c>
      <c r="F63" s="46"/>
      <c r="G63" s="46"/>
      <c r="H63" s="47">
        <v>10.084899999999999</v>
      </c>
      <c r="I63" s="47">
        <v>5.0424499999999997</v>
      </c>
      <c r="J63" s="47">
        <v>5.0424499999999997</v>
      </c>
    </row>
    <row r="64" spans="1:10" ht="15">
      <c r="A64" s="28">
        <v>7</v>
      </c>
      <c r="B64" s="123"/>
      <c r="C64" s="33" t="s">
        <v>187</v>
      </c>
      <c r="D64" s="34" t="s">
        <v>182</v>
      </c>
      <c r="E64" s="45">
        <v>1704.14</v>
      </c>
      <c r="F64" s="46"/>
      <c r="G64" s="46"/>
      <c r="H64" s="47">
        <v>59.6449</v>
      </c>
      <c r="I64" s="47">
        <v>29.82245</v>
      </c>
      <c r="J64" s="47">
        <v>29.82245</v>
      </c>
    </row>
    <row r="65" spans="1:10" ht="15">
      <c r="A65" s="28">
        <v>8</v>
      </c>
      <c r="B65" s="123"/>
      <c r="C65" s="33" t="s">
        <v>188</v>
      </c>
      <c r="D65" s="34" t="s">
        <v>182</v>
      </c>
      <c r="E65" s="45">
        <v>2554.9899999999998</v>
      </c>
      <c r="F65" s="46"/>
      <c r="G65" s="46"/>
      <c r="H65" s="47">
        <v>89.42465</v>
      </c>
      <c r="I65" s="47">
        <v>44.712325</v>
      </c>
      <c r="J65" s="47">
        <v>44.712325</v>
      </c>
    </row>
    <row r="66" spans="1:10" ht="14.25">
      <c r="A66" s="28">
        <v>9</v>
      </c>
      <c r="B66" s="123"/>
      <c r="C66" s="51" t="s">
        <v>189</v>
      </c>
      <c r="D66" s="34" t="s">
        <v>182</v>
      </c>
      <c r="E66" s="45">
        <v>857.33</v>
      </c>
      <c r="F66" s="46"/>
      <c r="G66" s="46"/>
      <c r="H66" s="47">
        <v>30.006550000000001</v>
      </c>
      <c r="I66" s="47">
        <v>15.003275</v>
      </c>
      <c r="J66" s="47">
        <v>15.003275</v>
      </c>
    </row>
    <row r="67" spans="1:10" ht="14.25">
      <c r="A67" s="122" t="s">
        <v>26</v>
      </c>
      <c r="B67" s="122"/>
      <c r="C67" s="122"/>
      <c r="D67" s="34" t="s">
        <v>182</v>
      </c>
      <c r="E67" s="52">
        <f>SUM(E58:E66)</f>
        <v>10609.31</v>
      </c>
      <c r="F67" s="53"/>
      <c r="G67" s="47"/>
      <c r="H67" s="54">
        <f>E67*350/10000</f>
        <v>371.32585</v>
      </c>
      <c r="I67" s="54">
        <f>H67/2</f>
        <v>185.662925</v>
      </c>
      <c r="J67" s="55">
        <f>H67/2</f>
        <v>185.662925</v>
      </c>
    </row>
  </sheetData>
  <mergeCells count="31">
    <mergeCell ref="G56:G57"/>
    <mergeCell ref="D56:D57"/>
    <mergeCell ref="E2:E3"/>
    <mergeCell ref="E45:E46"/>
    <mergeCell ref="E56:E57"/>
    <mergeCell ref="F2:F3"/>
    <mergeCell ref="F45:F46"/>
    <mergeCell ref="F56:F57"/>
    <mergeCell ref="H56:J56"/>
    <mergeCell ref="A67:C67"/>
    <mergeCell ref="A2:A3"/>
    <mergeCell ref="A45:A46"/>
    <mergeCell ref="A56:A57"/>
    <mergeCell ref="B2:B3"/>
    <mergeCell ref="B45:B46"/>
    <mergeCell ref="B47:B51"/>
    <mergeCell ref="B53:B54"/>
    <mergeCell ref="B56:B57"/>
    <mergeCell ref="B58:B66"/>
    <mergeCell ref="C2:C3"/>
    <mergeCell ref="C45:C46"/>
    <mergeCell ref="C56:C57"/>
    <mergeCell ref="D2:D3"/>
    <mergeCell ref="D45:D46"/>
    <mergeCell ref="A1:J1"/>
    <mergeCell ref="H2:J2"/>
    <mergeCell ref="A44:C44"/>
    <mergeCell ref="H45:J45"/>
    <mergeCell ref="A55:C55"/>
    <mergeCell ref="G2:G3"/>
    <mergeCell ref="G45:G46"/>
  </mergeCells>
  <phoneticPr fontId="8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F3" sqref="F3:H3"/>
    </sheetView>
  </sheetViews>
  <sheetFormatPr defaultColWidth="9" defaultRowHeight="13.5"/>
  <cols>
    <col min="2" max="2" width="28" customWidth="1"/>
    <col min="3" max="3" width="18.875" customWidth="1"/>
    <col min="4" max="4" width="13" customWidth="1"/>
    <col min="7" max="8" width="9.25"/>
  </cols>
  <sheetData>
    <row r="1" spans="1:11" ht="28.15" customHeight="1">
      <c r="A1" s="125" t="s">
        <v>190</v>
      </c>
      <c r="B1" s="125"/>
      <c r="C1" s="125"/>
      <c r="D1" s="125"/>
      <c r="E1" s="125"/>
      <c r="F1" s="125"/>
      <c r="G1" s="125"/>
      <c r="H1" s="125"/>
      <c r="I1" s="125"/>
      <c r="J1" s="125"/>
      <c r="K1" s="25"/>
    </row>
    <row r="2" spans="1:11" ht="19.149999999999999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25"/>
    </row>
    <row r="3" spans="1:11" ht="42.6" customHeight="1">
      <c r="A3" s="126" t="s">
        <v>20</v>
      </c>
      <c r="B3" s="126" t="s">
        <v>21</v>
      </c>
      <c r="C3" s="126" t="s">
        <v>23</v>
      </c>
      <c r="D3" s="127" t="s">
        <v>24</v>
      </c>
      <c r="E3" s="127" t="s">
        <v>25</v>
      </c>
      <c r="F3" s="126" t="s">
        <v>223</v>
      </c>
      <c r="G3" s="126"/>
      <c r="H3" s="126"/>
      <c r="I3" s="127" t="s">
        <v>191</v>
      </c>
      <c r="J3" s="127" t="s">
        <v>192</v>
      </c>
    </row>
    <row r="4" spans="1:11">
      <c r="A4" s="126"/>
      <c r="B4" s="126"/>
      <c r="C4" s="126"/>
      <c r="D4" s="127"/>
      <c r="E4" s="127"/>
      <c r="F4" s="20" t="s">
        <v>26</v>
      </c>
      <c r="G4" s="20" t="s">
        <v>27</v>
      </c>
      <c r="H4" s="20" t="s">
        <v>28</v>
      </c>
      <c r="I4" s="127"/>
      <c r="J4" s="127"/>
    </row>
    <row r="5" spans="1:11" ht="18" customHeight="1">
      <c r="A5" s="21">
        <v>1</v>
      </c>
      <c r="B5" s="22" t="s">
        <v>193</v>
      </c>
      <c r="C5" s="22">
        <v>259.12</v>
      </c>
      <c r="D5" s="23">
        <v>1</v>
      </c>
      <c r="E5" s="23">
        <v>41</v>
      </c>
      <c r="F5" s="22">
        <v>11.660399999999999</v>
      </c>
      <c r="G5" s="22">
        <v>5.8301999999999996</v>
      </c>
      <c r="H5" s="22">
        <v>5.8301999999999996</v>
      </c>
      <c r="I5" s="26"/>
      <c r="J5" s="26"/>
    </row>
    <row r="6" spans="1:11" ht="18" customHeight="1">
      <c r="A6" s="21">
        <v>2</v>
      </c>
      <c r="B6" s="22" t="s">
        <v>194</v>
      </c>
      <c r="C6" s="23">
        <v>138.53</v>
      </c>
      <c r="D6" s="23">
        <v>1</v>
      </c>
      <c r="E6" s="23">
        <v>61</v>
      </c>
      <c r="F6" s="23">
        <v>6.2338500000000003</v>
      </c>
      <c r="G6" s="23">
        <v>3.1169250000000002</v>
      </c>
      <c r="H6" s="23">
        <v>3.1169250000000002</v>
      </c>
      <c r="I6" s="26"/>
      <c r="J6" s="26"/>
    </row>
    <row r="7" spans="1:11" ht="18" customHeight="1">
      <c r="A7" s="21">
        <v>3</v>
      </c>
      <c r="B7" s="23" t="s">
        <v>195</v>
      </c>
      <c r="C7" s="23">
        <v>124.2</v>
      </c>
      <c r="D7" s="23">
        <v>1</v>
      </c>
      <c r="E7" s="23">
        <v>48</v>
      </c>
      <c r="F7" s="23">
        <v>5.5890000000000004</v>
      </c>
      <c r="G7" s="23">
        <v>2.7945000000000002</v>
      </c>
      <c r="H7" s="23">
        <v>2.7945000000000002</v>
      </c>
      <c r="I7" s="26"/>
      <c r="J7" s="26"/>
    </row>
    <row r="8" spans="1:11" ht="18" customHeight="1">
      <c r="A8" s="21">
        <v>4</v>
      </c>
      <c r="B8" s="23" t="s">
        <v>196</v>
      </c>
      <c r="C8" s="23">
        <v>197.5</v>
      </c>
      <c r="D8" s="23">
        <v>1</v>
      </c>
      <c r="E8" s="23">
        <v>1</v>
      </c>
      <c r="F8" s="23">
        <v>8.8874999999999993</v>
      </c>
      <c r="G8" s="23">
        <v>4.4437499999999996</v>
      </c>
      <c r="H8" s="23">
        <v>4.4437499999999996</v>
      </c>
      <c r="I8" s="26"/>
      <c r="J8" s="26"/>
    </row>
    <row r="9" spans="1:11" ht="18" customHeight="1">
      <c r="A9" s="21">
        <v>5</v>
      </c>
      <c r="B9" s="23" t="s">
        <v>197</v>
      </c>
      <c r="C9" s="23">
        <v>50.1</v>
      </c>
      <c r="D9" s="23">
        <v>1</v>
      </c>
      <c r="E9" s="23">
        <v>1</v>
      </c>
      <c r="F9" s="23">
        <v>2.2545000000000002</v>
      </c>
      <c r="G9" s="23">
        <v>1.1272500000000001</v>
      </c>
      <c r="H9" s="23">
        <v>1.1272500000000001</v>
      </c>
      <c r="I9" s="26"/>
      <c r="J9" s="26"/>
    </row>
    <row r="10" spans="1:11" ht="18" customHeight="1">
      <c r="A10" s="21">
        <v>6</v>
      </c>
      <c r="B10" s="23" t="s">
        <v>198</v>
      </c>
      <c r="C10" s="23">
        <v>120</v>
      </c>
      <c r="D10" s="23">
        <v>1</v>
      </c>
      <c r="E10" s="23">
        <v>1</v>
      </c>
      <c r="F10" s="23">
        <v>5.4</v>
      </c>
      <c r="G10" s="23">
        <v>2.7</v>
      </c>
      <c r="H10" s="23">
        <v>2.7</v>
      </c>
      <c r="I10" s="26"/>
      <c r="J10" s="26"/>
    </row>
    <row r="11" spans="1:11" ht="18" customHeight="1">
      <c r="A11" s="21">
        <v>7</v>
      </c>
      <c r="B11" s="23" t="s">
        <v>199</v>
      </c>
      <c r="C11" s="23">
        <v>120</v>
      </c>
      <c r="D11" s="23">
        <v>1</v>
      </c>
      <c r="E11" s="23">
        <v>1</v>
      </c>
      <c r="F11" s="23">
        <v>5.4</v>
      </c>
      <c r="G11" s="23">
        <v>2.7</v>
      </c>
      <c r="H11" s="23">
        <v>2.7</v>
      </c>
      <c r="I11" s="26"/>
      <c r="J11" s="26"/>
    </row>
    <row r="12" spans="1:11" ht="18" customHeight="1">
      <c r="A12" s="21"/>
      <c r="B12" s="24" t="s">
        <v>26</v>
      </c>
      <c r="C12" s="23">
        <v>1009.45</v>
      </c>
      <c r="D12" s="23">
        <v>7</v>
      </c>
      <c r="E12" s="23">
        <v>154</v>
      </c>
      <c r="F12" s="23">
        <v>45.425249999999998</v>
      </c>
      <c r="G12" s="23">
        <v>22.712624999999999</v>
      </c>
      <c r="H12" s="23">
        <v>22.712624999999999</v>
      </c>
      <c r="I12" s="27">
        <v>571.83000000000004</v>
      </c>
      <c r="J12" s="26"/>
    </row>
  </sheetData>
  <mergeCells count="9">
    <mergeCell ref="A1:J1"/>
    <mergeCell ref="F3:H3"/>
    <mergeCell ref="A3:A4"/>
    <mergeCell ref="B3:B4"/>
    <mergeCell ref="C3:C4"/>
    <mergeCell ref="D3:D4"/>
    <mergeCell ref="E3:E4"/>
    <mergeCell ref="I3:I4"/>
    <mergeCell ref="J3:J4"/>
  </mergeCells>
  <phoneticPr fontId="8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G3" sqref="G3:I3"/>
    </sheetView>
  </sheetViews>
  <sheetFormatPr defaultColWidth="9" defaultRowHeight="13.5"/>
  <cols>
    <col min="2" max="2" width="45.625" customWidth="1"/>
    <col min="3" max="3" width="13.25" customWidth="1"/>
    <col min="8" max="9" width="9.25"/>
  </cols>
  <sheetData>
    <row r="1" spans="1:16" ht="27.75">
      <c r="A1" s="133" t="s">
        <v>200</v>
      </c>
      <c r="B1" s="133"/>
      <c r="C1" s="133"/>
      <c r="D1" s="133"/>
      <c r="E1" s="133"/>
      <c r="F1" s="133"/>
      <c r="G1" s="133"/>
      <c r="H1" s="133"/>
      <c r="I1" s="133"/>
      <c r="J1" s="18"/>
      <c r="K1" s="18"/>
    </row>
    <row r="2" spans="1:16" ht="18" customHeight="1"/>
    <row r="3" spans="1:16" ht="18" customHeight="1">
      <c r="A3" s="130" t="s">
        <v>20</v>
      </c>
      <c r="B3" s="130" t="s">
        <v>21</v>
      </c>
      <c r="C3" s="130" t="s">
        <v>22</v>
      </c>
      <c r="D3" s="138" t="s">
        <v>23</v>
      </c>
      <c r="E3" s="138" t="s">
        <v>24</v>
      </c>
      <c r="F3" s="138" t="s">
        <v>25</v>
      </c>
      <c r="G3" s="134" t="s">
        <v>223</v>
      </c>
      <c r="H3" s="130"/>
      <c r="I3" s="130"/>
    </row>
    <row r="4" spans="1:16" ht="18" customHeight="1">
      <c r="A4" s="130"/>
      <c r="B4" s="130"/>
      <c r="C4" s="130"/>
      <c r="D4" s="138"/>
      <c r="E4" s="138"/>
      <c r="F4" s="138"/>
      <c r="G4" s="2" t="s">
        <v>26</v>
      </c>
      <c r="H4" s="2" t="s">
        <v>27</v>
      </c>
      <c r="I4" s="2" t="s">
        <v>28</v>
      </c>
    </row>
    <row r="5" spans="1:16" ht="18" customHeight="1">
      <c r="A5" s="3">
        <v>1</v>
      </c>
      <c r="B5" s="4" t="s">
        <v>201</v>
      </c>
      <c r="C5" s="5" t="s">
        <v>30</v>
      </c>
      <c r="D5" s="6">
        <v>1606.11</v>
      </c>
      <c r="E5" s="6">
        <v>1</v>
      </c>
      <c r="F5" s="6">
        <v>20</v>
      </c>
      <c r="G5" s="6">
        <v>72.274950000000004</v>
      </c>
      <c r="H5" s="6">
        <v>36.137475000000002</v>
      </c>
      <c r="I5" s="6">
        <v>36.137475000000002</v>
      </c>
    </row>
    <row r="6" spans="1:16" ht="18" customHeight="1">
      <c r="A6" s="3">
        <v>2</v>
      </c>
      <c r="B6" s="4" t="s">
        <v>202</v>
      </c>
      <c r="C6" s="5" t="s">
        <v>30</v>
      </c>
      <c r="D6" s="6">
        <v>596.51</v>
      </c>
      <c r="E6" s="6">
        <v>1</v>
      </c>
      <c r="F6" s="6">
        <v>5</v>
      </c>
      <c r="G6" s="6">
        <v>26.842949999999998</v>
      </c>
      <c r="H6" s="6">
        <v>13.421474999999999</v>
      </c>
      <c r="I6" s="6">
        <v>13.421474999999999</v>
      </c>
    </row>
    <row r="7" spans="1:16" ht="18" customHeight="1">
      <c r="A7" s="7">
        <v>3</v>
      </c>
      <c r="B7" s="4" t="s">
        <v>203</v>
      </c>
      <c r="C7" s="7" t="s">
        <v>30</v>
      </c>
      <c r="D7" s="6">
        <v>682.48</v>
      </c>
      <c r="E7" s="6">
        <v>1</v>
      </c>
      <c r="F7" s="6">
        <v>4</v>
      </c>
      <c r="G7" s="6">
        <v>30.711600000000001</v>
      </c>
      <c r="H7" s="6">
        <v>15.3558</v>
      </c>
      <c r="I7" s="6">
        <v>15.3558</v>
      </c>
    </row>
    <row r="8" spans="1:16" ht="18" customHeight="1">
      <c r="A8" s="3">
        <v>4</v>
      </c>
      <c r="B8" s="4" t="s">
        <v>204</v>
      </c>
      <c r="C8" s="5" t="s">
        <v>30</v>
      </c>
      <c r="D8" s="6">
        <v>886.37</v>
      </c>
      <c r="E8" s="6">
        <v>1</v>
      </c>
      <c r="F8" s="6">
        <v>9</v>
      </c>
      <c r="G8" s="6">
        <v>39.886650000000003</v>
      </c>
      <c r="H8" s="6">
        <v>19.943325000000002</v>
      </c>
      <c r="I8" s="6">
        <v>19.943325000000002</v>
      </c>
    </row>
    <row r="9" spans="1:16" ht="18" customHeight="1">
      <c r="A9" s="3">
        <v>5</v>
      </c>
      <c r="B9" s="4" t="s">
        <v>205</v>
      </c>
      <c r="C9" s="5" t="s">
        <v>30</v>
      </c>
      <c r="D9" s="6">
        <v>232.67</v>
      </c>
      <c r="E9" s="6">
        <v>1</v>
      </c>
      <c r="F9" s="6">
        <v>3</v>
      </c>
      <c r="G9" s="6">
        <v>10.47015</v>
      </c>
      <c r="H9" s="6">
        <v>5.2350750000000001</v>
      </c>
      <c r="I9" s="6">
        <v>5.2350750000000001</v>
      </c>
    </row>
    <row r="10" spans="1:16" ht="18" customHeight="1">
      <c r="A10" s="3">
        <v>6</v>
      </c>
      <c r="B10" s="4" t="s">
        <v>206</v>
      </c>
      <c r="C10" s="5" t="s">
        <v>30</v>
      </c>
      <c r="D10" s="6">
        <v>319.43</v>
      </c>
      <c r="E10" s="6">
        <v>1</v>
      </c>
      <c r="F10" s="6">
        <v>5</v>
      </c>
      <c r="G10" s="6">
        <v>14.37435</v>
      </c>
      <c r="H10" s="6">
        <v>7.1871749999999999</v>
      </c>
      <c r="I10" s="6">
        <v>7.1871749999999999</v>
      </c>
    </row>
    <row r="11" spans="1:16" ht="18" customHeight="1">
      <c r="A11" s="3">
        <v>7</v>
      </c>
      <c r="B11" s="4" t="s">
        <v>207</v>
      </c>
      <c r="C11" s="5" t="s">
        <v>30</v>
      </c>
      <c r="D11" s="6">
        <v>608.28</v>
      </c>
      <c r="E11" s="6">
        <v>1</v>
      </c>
      <c r="F11" s="6">
        <v>6</v>
      </c>
      <c r="G11" s="6">
        <v>27.372599999999998</v>
      </c>
      <c r="H11" s="6">
        <v>13.686299999999999</v>
      </c>
      <c r="I11" s="6">
        <v>13.686299999999999</v>
      </c>
    </row>
    <row r="12" spans="1:16" ht="18" customHeight="1">
      <c r="A12" s="3">
        <v>8</v>
      </c>
      <c r="B12" s="4" t="s">
        <v>208</v>
      </c>
      <c r="C12" s="5" t="s">
        <v>30</v>
      </c>
      <c r="D12" s="6">
        <v>38.840000000000003</v>
      </c>
      <c r="E12" s="6">
        <v>1</v>
      </c>
      <c r="F12" s="6">
        <v>1</v>
      </c>
      <c r="G12" s="6">
        <v>1.7478</v>
      </c>
      <c r="H12" s="6">
        <v>0.87390000000000001</v>
      </c>
      <c r="I12" s="6">
        <v>0.87390000000000001</v>
      </c>
    </row>
    <row r="13" spans="1:16" ht="18" customHeight="1">
      <c r="A13" s="3">
        <v>9</v>
      </c>
      <c r="B13" s="8" t="s">
        <v>209</v>
      </c>
      <c r="C13" s="5" t="s">
        <v>30</v>
      </c>
      <c r="D13" s="6">
        <v>397.3</v>
      </c>
      <c r="E13" s="6">
        <v>1</v>
      </c>
      <c r="F13" s="6">
        <v>5</v>
      </c>
      <c r="G13" s="6">
        <v>17.878499999999999</v>
      </c>
      <c r="H13" s="6">
        <v>8.9392499999999995</v>
      </c>
      <c r="I13" s="6">
        <v>8.9392499999999995</v>
      </c>
    </row>
    <row r="14" spans="1:16" s="1" customFormat="1" ht="18" customHeight="1">
      <c r="A14" s="3">
        <v>10</v>
      </c>
      <c r="B14" s="4" t="s">
        <v>210</v>
      </c>
      <c r="C14" s="5" t="s">
        <v>30</v>
      </c>
      <c r="D14" s="6">
        <v>808.07</v>
      </c>
      <c r="E14" s="6">
        <v>1</v>
      </c>
      <c r="F14" s="6">
        <v>3</v>
      </c>
      <c r="G14" s="6">
        <v>36.363149999999997</v>
      </c>
      <c r="H14" s="6">
        <v>18.181574999999999</v>
      </c>
      <c r="I14" s="6">
        <v>18.181574999999999</v>
      </c>
      <c r="J14"/>
      <c r="K14"/>
      <c r="L14"/>
      <c r="M14"/>
      <c r="N14"/>
      <c r="O14"/>
      <c r="P14"/>
    </row>
    <row r="15" spans="1:16" ht="18" customHeight="1">
      <c r="A15" s="3">
        <v>11</v>
      </c>
      <c r="B15" s="9" t="s">
        <v>211</v>
      </c>
      <c r="C15" s="9" t="s">
        <v>30</v>
      </c>
      <c r="D15" s="10">
        <v>50.66</v>
      </c>
      <c r="E15" s="10">
        <v>1</v>
      </c>
      <c r="F15" s="10">
        <v>1</v>
      </c>
      <c r="G15" s="10">
        <v>2.2797000000000001</v>
      </c>
      <c r="H15" s="10">
        <v>1.13985</v>
      </c>
      <c r="I15" s="10">
        <v>1.13985</v>
      </c>
    </row>
    <row r="16" spans="1:16" ht="18" customHeight="1">
      <c r="A16" s="3">
        <v>12</v>
      </c>
      <c r="B16" s="9" t="s">
        <v>212</v>
      </c>
      <c r="C16" s="9" t="s">
        <v>30</v>
      </c>
      <c r="D16" s="10">
        <v>19.63</v>
      </c>
      <c r="E16" s="10">
        <v>1</v>
      </c>
      <c r="F16" s="10">
        <v>1</v>
      </c>
      <c r="G16" s="10">
        <v>0.88334999999999997</v>
      </c>
      <c r="H16" s="10">
        <v>0.44167499999999998</v>
      </c>
      <c r="I16" s="10">
        <v>0.44167499999999998</v>
      </c>
    </row>
    <row r="17" spans="1:16" ht="18" customHeight="1">
      <c r="A17" s="3">
        <v>13</v>
      </c>
      <c r="B17" s="9" t="s">
        <v>213</v>
      </c>
      <c r="C17" s="9" t="s">
        <v>30</v>
      </c>
      <c r="D17" s="10">
        <v>45.54</v>
      </c>
      <c r="E17" s="10">
        <v>1</v>
      </c>
      <c r="F17" s="10">
        <v>1</v>
      </c>
      <c r="G17" s="10">
        <v>2.0493000000000001</v>
      </c>
      <c r="H17" s="10">
        <v>1.0246500000000001</v>
      </c>
      <c r="I17" s="10">
        <v>1.0246500000000001</v>
      </c>
    </row>
    <row r="18" spans="1:16" ht="18" customHeight="1">
      <c r="A18" s="3">
        <v>14</v>
      </c>
      <c r="B18" s="9" t="s">
        <v>214</v>
      </c>
      <c r="C18" s="9" t="s">
        <v>30</v>
      </c>
      <c r="D18" s="10">
        <v>11.93</v>
      </c>
      <c r="E18" s="10">
        <v>1</v>
      </c>
      <c r="F18" s="10">
        <v>1</v>
      </c>
      <c r="G18" s="10">
        <v>0.53685000000000005</v>
      </c>
      <c r="H18" s="10">
        <v>0.26842500000000002</v>
      </c>
      <c r="I18" s="10">
        <v>0.26842500000000002</v>
      </c>
    </row>
    <row r="19" spans="1:16" ht="18" customHeight="1">
      <c r="A19" s="3">
        <v>15</v>
      </c>
      <c r="B19" s="9" t="s">
        <v>215</v>
      </c>
      <c r="C19" s="9" t="s">
        <v>30</v>
      </c>
      <c r="D19" s="10">
        <v>68.150000000000006</v>
      </c>
      <c r="E19" s="10">
        <v>1</v>
      </c>
      <c r="F19" s="10">
        <v>1</v>
      </c>
      <c r="G19" s="10">
        <v>3.0667499999999999</v>
      </c>
      <c r="H19" s="10">
        <v>1.5333749999999999</v>
      </c>
      <c r="I19" s="10">
        <v>1.5333749999999999</v>
      </c>
    </row>
    <row r="20" spans="1:16" ht="18" customHeight="1">
      <c r="A20" s="3">
        <v>16</v>
      </c>
      <c r="B20" s="9" t="s">
        <v>216</v>
      </c>
      <c r="C20" s="9" t="s">
        <v>30</v>
      </c>
      <c r="D20" s="10">
        <v>767.11</v>
      </c>
      <c r="E20" s="10">
        <v>1</v>
      </c>
      <c r="F20" s="10">
        <v>7</v>
      </c>
      <c r="G20" s="10">
        <v>34.519950000000001</v>
      </c>
      <c r="H20" s="10">
        <v>17.259975000000001</v>
      </c>
      <c r="I20" s="10">
        <v>17.259975000000001</v>
      </c>
    </row>
    <row r="21" spans="1:16" ht="18" customHeight="1">
      <c r="A21" s="3">
        <v>17</v>
      </c>
      <c r="B21" s="9" t="s">
        <v>217</v>
      </c>
      <c r="C21" s="9" t="s">
        <v>30</v>
      </c>
      <c r="D21" s="10">
        <v>87.5</v>
      </c>
      <c r="E21" s="10">
        <v>1</v>
      </c>
      <c r="F21" s="10">
        <v>1</v>
      </c>
      <c r="G21" s="10">
        <v>3.9375</v>
      </c>
      <c r="H21" s="10">
        <v>1.96875</v>
      </c>
      <c r="I21" s="10">
        <v>1.96875</v>
      </c>
    </row>
    <row r="22" spans="1:16" ht="18" customHeight="1">
      <c r="A22" s="3">
        <v>18</v>
      </c>
      <c r="B22" s="9" t="s">
        <v>218</v>
      </c>
      <c r="C22" s="9" t="s">
        <v>30</v>
      </c>
      <c r="D22" s="10">
        <v>44</v>
      </c>
      <c r="E22" s="10">
        <v>1</v>
      </c>
      <c r="F22" s="10">
        <v>1</v>
      </c>
      <c r="G22" s="10">
        <v>1.98</v>
      </c>
      <c r="H22" s="10">
        <v>0.99</v>
      </c>
      <c r="I22" s="10">
        <v>0.99</v>
      </c>
    </row>
    <row r="23" spans="1:16" ht="18" customHeight="1">
      <c r="A23" s="3">
        <v>19</v>
      </c>
      <c r="B23" s="9" t="s">
        <v>219</v>
      </c>
      <c r="C23" s="9" t="s">
        <v>30</v>
      </c>
      <c r="D23" s="10">
        <v>260</v>
      </c>
      <c r="E23" s="10">
        <v>1</v>
      </c>
      <c r="F23" s="10">
        <v>1</v>
      </c>
      <c r="G23" s="10">
        <v>11.7</v>
      </c>
      <c r="H23" s="10">
        <v>5.85</v>
      </c>
      <c r="I23" s="10">
        <v>5.85</v>
      </c>
    </row>
    <row r="24" spans="1:16" ht="18" customHeight="1">
      <c r="A24" s="3">
        <v>20</v>
      </c>
      <c r="B24" s="9" t="s">
        <v>220</v>
      </c>
      <c r="C24" s="9" t="s">
        <v>30</v>
      </c>
      <c r="D24" s="10">
        <v>488</v>
      </c>
      <c r="E24" s="10">
        <v>1</v>
      </c>
      <c r="F24" s="10">
        <v>1</v>
      </c>
      <c r="G24" s="10">
        <v>21.96</v>
      </c>
      <c r="H24" s="10">
        <v>10.98</v>
      </c>
      <c r="I24" s="10">
        <v>10.98</v>
      </c>
    </row>
    <row r="25" spans="1:16" s="1" customFormat="1" ht="18" customHeight="1">
      <c r="A25" s="3">
        <v>21</v>
      </c>
      <c r="B25" s="9" t="s">
        <v>221</v>
      </c>
      <c r="C25" s="9" t="s">
        <v>30</v>
      </c>
      <c r="D25" s="10">
        <v>441</v>
      </c>
      <c r="E25" s="10">
        <v>1</v>
      </c>
      <c r="F25" s="10">
        <v>2</v>
      </c>
      <c r="G25" s="10">
        <v>19.844999999999999</v>
      </c>
      <c r="H25" s="10">
        <v>9.9224999999999994</v>
      </c>
      <c r="I25" s="10">
        <v>9.9224999999999994</v>
      </c>
      <c r="J25"/>
      <c r="K25"/>
      <c r="L25"/>
      <c r="M25"/>
      <c r="N25"/>
      <c r="O25"/>
      <c r="P25"/>
    </row>
    <row r="26" spans="1:16" ht="18" customHeight="1">
      <c r="A26" s="135" t="s">
        <v>26</v>
      </c>
      <c r="B26" s="136"/>
      <c r="C26" s="9" t="s">
        <v>30</v>
      </c>
      <c r="D26" s="11">
        <f t="shared" ref="D26:I26" si="0">SUM(D5:D25)</f>
        <v>8459.58</v>
      </c>
      <c r="E26" s="11">
        <f t="shared" si="0"/>
        <v>21</v>
      </c>
      <c r="F26" s="11">
        <f t="shared" si="0"/>
        <v>79</v>
      </c>
      <c r="G26" s="11">
        <f t="shared" si="0"/>
        <v>380.68110000000001</v>
      </c>
      <c r="H26" s="11">
        <f t="shared" si="0"/>
        <v>190.34055000000001</v>
      </c>
      <c r="I26" s="11">
        <f t="shared" si="0"/>
        <v>190.34055000000001</v>
      </c>
    </row>
    <row r="27" spans="1:16" ht="18" customHeight="1">
      <c r="A27" s="131" t="s">
        <v>20</v>
      </c>
      <c r="B27" s="131" t="s">
        <v>21</v>
      </c>
      <c r="C27" s="130" t="s">
        <v>22</v>
      </c>
      <c r="D27" s="132" t="s">
        <v>23</v>
      </c>
      <c r="E27" s="132" t="s">
        <v>24</v>
      </c>
      <c r="F27" s="132" t="s">
        <v>25</v>
      </c>
      <c r="G27" s="137" t="s">
        <v>223</v>
      </c>
      <c r="H27" s="131"/>
      <c r="I27" s="131"/>
    </row>
    <row r="28" spans="1:16" s="1" customFormat="1" ht="18" customHeight="1">
      <c r="A28" s="131"/>
      <c r="B28" s="131"/>
      <c r="C28" s="130"/>
      <c r="D28" s="132"/>
      <c r="E28" s="132"/>
      <c r="F28" s="132"/>
      <c r="G28" s="12" t="s">
        <v>26</v>
      </c>
      <c r="H28" s="12" t="s">
        <v>27</v>
      </c>
      <c r="I28" s="12" t="s">
        <v>28</v>
      </c>
      <c r="J28"/>
      <c r="K28"/>
      <c r="L28"/>
      <c r="M28"/>
      <c r="N28"/>
      <c r="O28"/>
      <c r="P28"/>
    </row>
    <row r="29" spans="1:16" ht="24.95" customHeight="1">
      <c r="A29" s="13">
        <v>1</v>
      </c>
      <c r="B29" s="14" t="s">
        <v>208</v>
      </c>
      <c r="C29" s="15" t="s">
        <v>177</v>
      </c>
      <c r="D29" s="11">
        <v>186.3</v>
      </c>
      <c r="E29" s="11">
        <v>1</v>
      </c>
      <c r="F29" s="11">
        <v>4</v>
      </c>
      <c r="G29" s="17">
        <f>D29*300/10000</f>
        <v>5.5890000000000004</v>
      </c>
      <c r="H29" s="17">
        <f>G29/2</f>
        <v>2.7945000000000002</v>
      </c>
      <c r="I29" s="17">
        <f>H29</f>
        <v>2.7945000000000002</v>
      </c>
    </row>
    <row r="30" spans="1:16" ht="24.95" customHeight="1">
      <c r="A30" s="16">
        <v>2</v>
      </c>
      <c r="B30" s="14" t="s">
        <v>203</v>
      </c>
      <c r="C30" s="15" t="s">
        <v>177</v>
      </c>
      <c r="D30" s="6">
        <v>154.79</v>
      </c>
      <c r="E30" s="6">
        <v>1</v>
      </c>
      <c r="F30" s="6">
        <v>8</v>
      </c>
      <c r="G30" s="17">
        <f>D30*300/10000</f>
        <v>4.6436999999999999</v>
      </c>
      <c r="H30" s="17">
        <f>G30/2</f>
        <v>2.32185</v>
      </c>
      <c r="I30" s="17">
        <f>H30</f>
        <v>2.32185</v>
      </c>
    </row>
    <row r="31" spans="1:16" s="1" customFormat="1" ht="24.95" customHeight="1">
      <c r="A31" s="128" t="s">
        <v>26</v>
      </c>
      <c r="B31" s="129"/>
      <c r="C31" s="15" t="s">
        <v>177</v>
      </c>
      <c r="D31" s="11">
        <f t="shared" ref="D31:I31" si="1">SUM(D29:D30)</f>
        <v>341.09</v>
      </c>
      <c r="E31" s="11">
        <f t="shared" si="1"/>
        <v>2</v>
      </c>
      <c r="F31" s="11">
        <f t="shared" si="1"/>
        <v>12</v>
      </c>
      <c r="G31" s="11">
        <f t="shared" si="1"/>
        <v>10.232699999999999</v>
      </c>
      <c r="H31" s="11">
        <f t="shared" si="1"/>
        <v>5.1163499999999997</v>
      </c>
      <c r="I31" s="11">
        <f t="shared" si="1"/>
        <v>5.1163499999999997</v>
      </c>
      <c r="J31"/>
      <c r="K31"/>
      <c r="L31"/>
      <c r="M31"/>
      <c r="N31"/>
      <c r="O31"/>
      <c r="P31"/>
    </row>
  </sheetData>
  <mergeCells count="17">
    <mergeCell ref="F27:F28"/>
    <mergeCell ref="A1:I1"/>
    <mergeCell ref="G3:I3"/>
    <mergeCell ref="A26:B26"/>
    <mergeCell ref="G27:I27"/>
    <mergeCell ref="C3:C4"/>
    <mergeCell ref="C27:C28"/>
    <mergeCell ref="D3:D4"/>
    <mergeCell ref="D27:D28"/>
    <mergeCell ref="E3:E4"/>
    <mergeCell ref="E27:E28"/>
    <mergeCell ref="F3:F4"/>
    <mergeCell ref="A31:B31"/>
    <mergeCell ref="A3:A4"/>
    <mergeCell ref="A27:A28"/>
    <mergeCell ref="B3:B4"/>
    <mergeCell ref="B27:B28"/>
  </mergeCells>
  <phoneticPr fontId="8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全市</vt:lpstr>
      <vt:lpstr>锡山</vt:lpstr>
      <vt:lpstr>惠山</vt:lpstr>
      <vt:lpstr>滨湖</vt:lpstr>
      <vt:lpstr>新吴</vt:lpstr>
      <vt:lpstr>滨湖!_GoBack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微软用户</cp:lastModifiedBy>
  <cp:lastPrinted>2022-04-15T08:50:00Z</cp:lastPrinted>
  <dcterms:created xsi:type="dcterms:W3CDTF">2015-12-14T07:15:00Z</dcterms:created>
  <dcterms:modified xsi:type="dcterms:W3CDTF">2024-04-30T07:09:02Z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